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OneDrive\Stamford Striders\"/>
    </mc:Choice>
  </mc:AlternateContent>
  <xr:revisionPtr revIDLastSave="475" documentId="13_ncr:1_{B7D3E4C2-F07D-4E28-99A6-94D3C4AD3DDD}" xr6:coauthVersionLast="40" xr6:coauthVersionMax="40" xr10:uidLastSave="{BF189893-AD5C-4C09-90AD-6FDD6427000F}"/>
  <bookViews>
    <workbookView xWindow="2055" yWindow="750" windowWidth="15480" windowHeight="8850" xr2:uid="{00000000-000D-0000-FFFF-FFFF00000000}"/>
  </bookViews>
  <sheets>
    <sheet name="Championship positions" sheetId="1" r:id="rId1"/>
    <sheet name="Bourne Rotary 3k" sheetId="26" r:id="rId2"/>
    <sheet name="Langtoft 3k" sheetId="27" r:id="rId3"/>
    <sheet name="PGP 3k (Ferry Meadows)" sheetId="28" r:id="rId4"/>
    <sheet name="PGP 3k (Eye)" sheetId="29" r:id="rId5"/>
    <sheet name="PGP 3k (Ferry Meadows) " sheetId="30" r:id="rId6"/>
    <sheet name="PGP 3k (Stamford)" sheetId="31" r:id="rId7"/>
    <sheet name="PGP 3k (Werrington)" sheetId="32" r:id="rId8"/>
    <sheet name="RR Fun Run 2k  (St Neots)" sheetId="33" r:id="rId9"/>
    <sheet name="Park Run 5k (Rutland Water)" sheetId="34" r:id="rId10"/>
    <sheet name="Anna's Hope Fun Run 5k" sheetId="35" r:id="rId11"/>
    <sheet name="Santa Fun Run 5k(Burghley Park)" sheetId="37" r:id="rId12"/>
  </sheets>
  <definedNames>
    <definedName name="_xlnm._FilterDatabase" localSheetId="10" hidden="1">'Anna''s Hope Fun Run 5k'!$J$7:$N$56</definedName>
    <definedName name="_xlnm._FilterDatabase" localSheetId="0" hidden="1">'Championship positions'!$B$9:$P$18</definedName>
    <definedName name="_xlnm._FilterDatabase" localSheetId="8" hidden="1">'RR Fun Run 2k  (St Neots)'!$J$1:$L$128</definedName>
    <definedName name="_xlnm._FilterDatabase" localSheetId="11" hidden="1">'Santa Fun Run 5k(Burghley Park)'!$J$7:$N$56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17" i="1" l="1"/>
  <c r="T17" i="1"/>
  <c r="U17" i="1"/>
  <c r="V17" i="1"/>
  <c r="W17" i="1"/>
  <c r="X17" i="1"/>
  <c r="Y17" i="1"/>
  <c r="Z17" i="1"/>
  <c r="AA17" i="1"/>
  <c r="AB17" i="1"/>
  <c r="AC17" i="1"/>
  <c r="AE17" i="1" l="1"/>
  <c r="AD17" i="1"/>
  <c r="S18" i="1"/>
  <c r="T18" i="1"/>
  <c r="U18" i="1"/>
  <c r="V18" i="1"/>
  <c r="W18" i="1"/>
  <c r="X18" i="1"/>
  <c r="Y18" i="1"/>
  <c r="Z18" i="1"/>
  <c r="AA18" i="1"/>
  <c r="AB18" i="1"/>
  <c r="AC18" i="1"/>
  <c r="AE18" i="1" l="1"/>
  <c r="AD18" i="1"/>
  <c r="U10" i="1"/>
  <c r="U16" i="1"/>
  <c r="U13" i="1"/>
  <c r="U12" i="1"/>
  <c r="U15" i="1"/>
  <c r="S12" i="1"/>
  <c r="T12" i="1"/>
  <c r="V12" i="1"/>
  <c r="W12" i="1"/>
  <c r="X12" i="1"/>
  <c r="Y12" i="1"/>
  <c r="Z12" i="1"/>
  <c r="AA12" i="1"/>
  <c r="AB12" i="1"/>
  <c r="AC12" i="1"/>
  <c r="S15" i="1"/>
  <c r="T15" i="1"/>
  <c r="V15" i="1"/>
  <c r="W15" i="1"/>
  <c r="X15" i="1"/>
  <c r="Y15" i="1"/>
  <c r="Z15" i="1"/>
  <c r="AA15" i="1"/>
  <c r="AB15" i="1"/>
  <c r="AC15" i="1"/>
  <c r="C11" i="1"/>
  <c r="D11" i="1"/>
  <c r="E11" i="1"/>
  <c r="F11" i="1"/>
  <c r="G11" i="1"/>
  <c r="H11" i="1"/>
  <c r="I11" i="1"/>
  <c r="J11" i="1"/>
  <c r="K11" i="1"/>
  <c r="L11" i="1"/>
  <c r="M11" i="1"/>
  <c r="C13" i="1"/>
  <c r="D13" i="1"/>
  <c r="E13" i="1"/>
  <c r="F13" i="1"/>
  <c r="G13" i="1"/>
  <c r="H13" i="1"/>
  <c r="I13" i="1"/>
  <c r="J13" i="1"/>
  <c r="K13" i="1"/>
  <c r="L13" i="1"/>
  <c r="M13" i="1"/>
  <c r="AD12" i="1" l="1"/>
  <c r="AE12" i="1"/>
  <c r="AD15" i="1"/>
  <c r="AE15" i="1"/>
  <c r="N11" i="1"/>
  <c r="O11" i="1"/>
  <c r="N13" i="1"/>
  <c r="O13" i="1"/>
  <c r="T10" i="1"/>
  <c r="S16" i="1"/>
  <c r="T16" i="1"/>
  <c r="V16" i="1"/>
  <c r="W16" i="1"/>
  <c r="X16" i="1"/>
  <c r="Y16" i="1"/>
  <c r="Z16" i="1"/>
  <c r="AA16" i="1"/>
  <c r="AB16" i="1"/>
  <c r="AC16" i="1"/>
  <c r="S10" i="1"/>
  <c r="V10" i="1"/>
  <c r="W10" i="1"/>
  <c r="X10" i="1"/>
  <c r="Y10" i="1"/>
  <c r="Z10" i="1"/>
  <c r="AA10" i="1"/>
  <c r="AB10" i="1"/>
  <c r="AC10" i="1"/>
  <c r="K10" i="1"/>
  <c r="K15" i="1"/>
  <c r="K14" i="1"/>
  <c r="K18" i="1"/>
  <c r="K16" i="1"/>
  <c r="K17" i="1"/>
  <c r="K12" i="1"/>
  <c r="C16" i="1"/>
  <c r="D16" i="1"/>
  <c r="E16" i="1"/>
  <c r="F16" i="1"/>
  <c r="G16" i="1"/>
  <c r="H16" i="1"/>
  <c r="I16" i="1"/>
  <c r="J16" i="1"/>
  <c r="L16" i="1"/>
  <c r="M16" i="1"/>
  <c r="C17" i="1"/>
  <c r="D17" i="1"/>
  <c r="E17" i="1"/>
  <c r="F17" i="1"/>
  <c r="G17" i="1"/>
  <c r="H17" i="1"/>
  <c r="I17" i="1"/>
  <c r="J17" i="1"/>
  <c r="L17" i="1"/>
  <c r="M17" i="1"/>
  <c r="AD16" i="1" l="1"/>
  <c r="AE16" i="1"/>
  <c r="AD10" i="1"/>
  <c r="AE10" i="1"/>
  <c r="N16" i="1"/>
  <c r="O16" i="1"/>
  <c r="N17" i="1"/>
  <c r="O17" i="1"/>
  <c r="AC13" i="1"/>
  <c r="AC14" i="1"/>
  <c r="AC11" i="1"/>
  <c r="M12" i="1"/>
  <c r="M15" i="1"/>
  <c r="M14" i="1"/>
  <c r="M18" i="1"/>
  <c r="M10" i="1"/>
  <c r="E10" i="1"/>
  <c r="D12" i="1"/>
  <c r="D15" i="1"/>
  <c r="D14" i="1"/>
  <c r="D18" i="1"/>
  <c r="D10" i="1"/>
  <c r="S13" i="1"/>
  <c r="T13" i="1"/>
  <c r="V13" i="1"/>
  <c r="W13" i="1"/>
  <c r="X13" i="1"/>
  <c r="Y13" i="1"/>
  <c r="Z13" i="1"/>
  <c r="AA13" i="1"/>
  <c r="AB13" i="1"/>
  <c r="S14" i="1"/>
  <c r="T14" i="1"/>
  <c r="U14" i="1"/>
  <c r="V14" i="1"/>
  <c r="W14" i="1"/>
  <c r="X14" i="1"/>
  <c r="Y14" i="1"/>
  <c r="Z14" i="1"/>
  <c r="AA14" i="1"/>
  <c r="AB14" i="1"/>
  <c r="C12" i="1"/>
  <c r="C15" i="1"/>
  <c r="C14" i="1"/>
  <c r="C18" i="1"/>
  <c r="C10" i="1"/>
  <c r="E12" i="1"/>
  <c r="F12" i="1"/>
  <c r="G12" i="1"/>
  <c r="H12" i="1"/>
  <c r="I12" i="1"/>
  <c r="J12" i="1"/>
  <c r="L12" i="1"/>
  <c r="E15" i="1"/>
  <c r="F15" i="1"/>
  <c r="G15" i="1"/>
  <c r="H15" i="1"/>
  <c r="I15" i="1"/>
  <c r="J15" i="1"/>
  <c r="L15" i="1"/>
  <c r="E14" i="1"/>
  <c r="F14" i="1"/>
  <c r="G14" i="1"/>
  <c r="H14" i="1"/>
  <c r="I14" i="1"/>
  <c r="J14" i="1"/>
  <c r="L14" i="1"/>
  <c r="E18" i="1"/>
  <c r="F18" i="1"/>
  <c r="G18" i="1"/>
  <c r="H18" i="1"/>
  <c r="I18" i="1"/>
  <c r="J18" i="1"/>
  <c r="L18" i="1"/>
  <c r="AB11" i="1"/>
  <c r="AA11" i="1"/>
  <c r="Z11" i="1"/>
  <c r="Y11" i="1"/>
  <c r="X11" i="1"/>
  <c r="W11" i="1"/>
  <c r="V11" i="1"/>
  <c r="U11" i="1"/>
  <c r="T11" i="1"/>
  <c r="S11" i="1"/>
  <c r="AD11" i="1" l="1"/>
  <c r="AE11" i="1"/>
  <c r="AD13" i="1"/>
  <c r="AE13" i="1"/>
  <c r="AE14" i="1"/>
  <c r="AD14" i="1"/>
  <c r="N15" i="1"/>
  <c r="O15" i="1"/>
  <c r="O14" i="1"/>
  <c r="N14" i="1"/>
  <c r="N12" i="1"/>
  <c r="O12" i="1"/>
  <c r="O18" i="1"/>
  <c r="N18" i="1"/>
  <c r="L10" i="1"/>
  <c r="F10" i="1" l="1"/>
  <c r="G10" i="1"/>
  <c r="H10" i="1"/>
  <c r="I10" i="1"/>
  <c r="J10" i="1"/>
  <c r="N10" i="1" l="1"/>
  <c r="O10" i="1"/>
</calcChain>
</file>

<file path=xl/sharedStrings.xml><?xml version="1.0" encoding="utf-8"?>
<sst xmlns="http://schemas.openxmlformats.org/spreadsheetml/2006/main" count="265" uniqueCount="62">
  <si>
    <t>Position</t>
  </si>
  <si>
    <t>Time</t>
  </si>
  <si>
    <t>Points</t>
  </si>
  <si>
    <t>Name</t>
  </si>
  <si>
    <t>%</t>
  </si>
  <si>
    <t>Name/Race No.</t>
  </si>
  <si>
    <t>= Qualified</t>
  </si>
  <si>
    <t>Total of Best 5</t>
  </si>
  <si>
    <t>No of Races (best five to count)</t>
  </si>
  <si>
    <t>Erin Cox</t>
  </si>
  <si>
    <t>Bourne Rotary 3k</t>
  </si>
  <si>
    <t>Jamie Milner</t>
  </si>
  <si>
    <t>Langtoft 3k</t>
  </si>
  <si>
    <t>Boy's Results</t>
  </si>
  <si>
    <t>Girl's Results</t>
  </si>
  <si>
    <t>James Thomas</t>
  </si>
  <si>
    <t>Ella Chiva</t>
  </si>
  <si>
    <t>3. Race3</t>
  </si>
  <si>
    <t>1. Bourne Rotary 3k</t>
  </si>
  <si>
    <t>Olivia Lewis</t>
  </si>
  <si>
    <t>Emily Thomas</t>
  </si>
  <si>
    <t>Freya Chiva</t>
  </si>
  <si>
    <t xml:space="preserve">13'03"37 </t>
  </si>
  <si>
    <t xml:space="preserve">14'46"18 </t>
  </si>
  <si>
    <t xml:space="preserve">18'09"75 </t>
  </si>
  <si>
    <t xml:space="preserve">18'52"88 </t>
  </si>
  <si>
    <t xml:space="preserve">18'59"78 </t>
  </si>
  <si>
    <t>Callum Long</t>
  </si>
  <si>
    <t xml:space="preserve">13'27"78 </t>
  </si>
  <si>
    <t xml:space="preserve">14'00"88 </t>
  </si>
  <si>
    <t xml:space="preserve">14'47"53 </t>
  </si>
  <si>
    <t xml:space="preserve">15'43"59 </t>
  </si>
  <si>
    <t>2. Langtoft 3k</t>
  </si>
  <si>
    <t>Peterborough Grand Prix 3k (Ferry Meadows)</t>
  </si>
  <si>
    <t>3. PGP 3k (Ferry Meadows)</t>
  </si>
  <si>
    <t>Peterborough Grand Prix 3k (Eye)</t>
  </si>
  <si>
    <t>4. PGP 3k (Eye)</t>
  </si>
  <si>
    <t xml:space="preserve">5. PGP 3k (Ferry Meadows) </t>
  </si>
  <si>
    <t>Peterborough Grand Prix 3k (Stamford)</t>
  </si>
  <si>
    <t>6. PGP 3k (Stamford)</t>
  </si>
  <si>
    <t>Peterborough Grand Prix 3k (Werrington)</t>
  </si>
  <si>
    <t>7. PGP 3k (Werrington)</t>
  </si>
  <si>
    <t>Riverside Runners Fun Run 2k (St Neots)</t>
  </si>
  <si>
    <t>8. RR Fun Run 2k  (St Neots)</t>
  </si>
  <si>
    <t>Park Run 5k (Rutland Water)</t>
  </si>
  <si>
    <t>9. Park Run 5k (Rutland Water)</t>
  </si>
  <si>
    <t>Anna's Hope Fun Run 5k (Peterborough)</t>
  </si>
  <si>
    <t>Santa Fun Run 5k (Burghley Park)</t>
  </si>
  <si>
    <t>Natasha Cook</t>
  </si>
  <si>
    <t>Olivia Linnell</t>
  </si>
  <si>
    <t>Jack Griffin</t>
  </si>
  <si>
    <t>GIRLS' CHAMPIONSHIP 2018</t>
  </si>
  <si>
    <t>BOY'S CHAMPIONSHIP 2018</t>
  </si>
  <si>
    <t>Jenson Lewis</t>
  </si>
  <si>
    <t>Antony Hartley</t>
  </si>
  <si>
    <t>Bayley Graham</t>
  </si>
  <si>
    <t>Scarlet Bird</t>
  </si>
  <si>
    <t>Holly Bird</t>
  </si>
  <si>
    <t>Joe Candish</t>
  </si>
  <si>
    <t>Evan Candish</t>
  </si>
  <si>
    <t>10. Anna's Hope Fun Run 5k</t>
  </si>
  <si>
    <t>11. Santa Fun Run 5k(Burghley Park)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</si>
</sst>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3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2"/>
      <color indexed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6" fillId="0" borderId="0"/>
    <xf numFmtId="0" fontId="28" fillId="0" borderId="0"/>
    <xf numFmtId="0" fontId="6" fillId="23" borderId="7" applyNumberFormat="0" applyFon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</cellStyleXfs>
  <cellXfs count="61">
    <xf numFmtId="0" fontId="0" fillId="0" borderId="0" xfId="0"/>
    <xf numFmtId="0" fontId="7" fillId="0" borderId="0" xfId="0" applyFont="1"/>
    <xf numFmtId="0" fontId="8" fillId="24" borderId="10" xfId="0" applyFont="1" applyFill="1" applyBorder="1" applyAlignment="1">
      <alignment horizontal="center"/>
    </xf>
    <xf numFmtId="0" fontId="8" fillId="24" borderId="11" xfId="0" applyFont="1" applyFill="1" applyBorder="1" applyAlignment="1">
      <alignment horizontal="center"/>
    </xf>
    <xf numFmtId="15" fontId="7" fillId="0" borderId="0" xfId="0" applyNumberFormat="1" applyFont="1" applyAlignment="1">
      <alignment horizontal="left"/>
    </xf>
    <xf numFmtId="164" fontId="0" fillId="0" borderId="0" xfId="0" applyNumberFormat="1"/>
    <xf numFmtId="0" fontId="0" fillId="0" borderId="0" xfId="0" applyBorder="1"/>
    <xf numFmtId="0" fontId="0" fillId="0" borderId="0" xfId="0" applyFill="1"/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8" fillId="24" borderId="15" xfId="0" applyFont="1" applyFill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0" fontId="7" fillId="0" borderId="16" xfId="0" applyFont="1" applyBorder="1"/>
    <xf numFmtId="0" fontId="7" fillId="0" borderId="17" xfId="0" applyFont="1" applyBorder="1"/>
    <xf numFmtId="2" fontId="7" fillId="0" borderId="18" xfId="0" applyNumberFormat="1" applyFont="1" applyBorder="1" applyAlignment="1">
      <alignment horizontal="center"/>
    </xf>
    <xf numFmtId="0" fontId="7" fillId="0" borderId="19" xfId="0" applyFont="1" applyBorder="1"/>
    <xf numFmtId="0" fontId="7" fillId="0" borderId="20" xfId="0" applyFont="1" applyBorder="1" applyAlignment="1">
      <alignment horizontal="center"/>
    </xf>
    <xf numFmtId="0" fontId="8" fillId="24" borderId="11" xfId="0" applyFont="1" applyFill="1" applyBorder="1" applyAlignment="1">
      <alignment horizontal="center" textRotation="90"/>
    </xf>
    <xf numFmtId="0" fontId="8" fillId="24" borderId="15" xfId="0" applyFont="1" applyFill="1" applyBorder="1" applyAlignment="1">
      <alignment horizontal="center" vertical="center"/>
    </xf>
    <xf numFmtId="0" fontId="0" fillId="25" borderId="12" xfId="0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6" fillId="26" borderId="13" xfId="0" applyFont="1" applyFill="1" applyBorder="1" applyAlignment="1">
      <alignment horizontal="center"/>
    </xf>
    <xf numFmtId="0" fontId="7" fillId="28" borderId="16" xfId="0" applyFont="1" applyFill="1" applyBorder="1" applyAlignment="1">
      <alignment vertical="center"/>
    </xf>
    <xf numFmtId="1" fontId="0" fillId="28" borderId="12" xfId="0" applyNumberFormat="1" applyFill="1" applyBorder="1" applyAlignment="1">
      <alignment horizontal="center"/>
    </xf>
    <xf numFmtId="0" fontId="6" fillId="28" borderId="13" xfId="0" applyFont="1" applyFill="1" applyBorder="1" applyAlignment="1">
      <alignment horizontal="center"/>
    </xf>
    <xf numFmtId="0" fontId="6" fillId="28" borderId="12" xfId="0" applyFont="1" applyFill="1" applyBorder="1" applyAlignment="1">
      <alignment horizontal="center"/>
    </xf>
    <xf numFmtId="0" fontId="6" fillId="28" borderId="18" xfId="0" applyFont="1" applyFill="1" applyBorder="1" applyAlignment="1">
      <alignment horizontal="center"/>
    </xf>
    <xf numFmtId="0" fontId="8" fillId="24" borderId="11" xfId="0" applyFont="1" applyFill="1" applyBorder="1" applyAlignment="1">
      <alignment textRotation="90" wrapText="1"/>
    </xf>
    <xf numFmtId="0" fontId="8" fillId="24" borderId="21" xfId="0" applyFont="1" applyFill="1" applyBorder="1" applyAlignment="1">
      <alignment horizontal="center" textRotation="90" wrapText="1"/>
    </xf>
    <xf numFmtId="164" fontId="7" fillId="0" borderId="12" xfId="0" applyNumberFormat="1" applyFont="1" applyBorder="1" applyAlignment="1">
      <alignment horizontal="center"/>
    </xf>
    <xf numFmtId="164" fontId="7" fillId="0" borderId="22" xfId="0" applyNumberFormat="1" applyFont="1" applyBorder="1" applyAlignment="1">
      <alignment horizontal="center"/>
    </xf>
    <xf numFmtId="164" fontId="7" fillId="0" borderId="18" xfId="0" applyNumberFormat="1" applyFont="1" applyBorder="1" applyAlignment="1">
      <alignment horizontal="center"/>
    </xf>
    <xf numFmtId="0" fontId="7" fillId="28" borderId="17" xfId="0" applyFont="1" applyFill="1" applyBorder="1" applyAlignment="1">
      <alignment vertical="center"/>
    </xf>
    <xf numFmtId="1" fontId="0" fillId="28" borderId="18" xfId="0" applyNumberFormat="1" applyFill="1" applyBorder="1" applyAlignment="1">
      <alignment horizontal="center"/>
    </xf>
    <xf numFmtId="0" fontId="6" fillId="28" borderId="14" xfId="0" applyFont="1" applyFill="1" applyBorder="1" applyAlignment="1">
      <alignment horizontal="center"/>
    </xf>
    <xf numFmtId="0" fontId="8" fillId="24" borderId="23" xfId="0" applyFont="1" applyFill="1" applyBorder="1" applyAlignment="1">
      <alignment horizontal="center"/>
    </xf>
    <xf numFmtId="0" fontId="8" fillId="24" borderId="10" xfId="0" applyFont="1" applyFill="1" applyBorder="1" applyAlignment="1">
      <alignment horizontal="center"/>
    </xf>
    <xf numFmtId="0" fontId="8" fillId="24" borderId="10" xfId="0" applyFont="1" applyFill="1" applyBorder="1" applyAlignment="1">
      <alignment horizontal="center"/>
    </xf>
    <xf numFmtId="0" fontId="8" fillId="24" borderId="10" xfId="0" applyFont="1" applyFill="1" applyBorder="1" applyAlignment="1">
      <alignment horizontal="center"/>
    </xf>
    <xf numFmtId="0" fontId="8" fillId="24" borderId="11" xfId="0" applyFont="1" applyFill="1" applyBorder="1" applyAlignment="1">
      <alignment horizontal="center" textRotation="90" wrapText="1"/>
    </xf>
    <xf numFmtId="0" fontId="7" fillId="29" borderId="16" xfId="0" applyFont="1" applyFill="1" applyBorder="1" applyAlignment="1">
      <alignment vertical="center"/>
    </xf>
    <xf numFmtId="0" fontId="6" fillId="29" borderId="12" xfId="0" applyFont="1" applyFill="1" applyBorder="1" applyAlignment="1">
      <alignment horizontal="center"/>
    </xf>
    <xf numFmtId="1" fontId="0" fillId="29" borderId="12" xfId="0" applyNumberFormat="1" applyFill="1" applyBorder="1" applyAlignment="1">
      <alignment horizontal="center"/>
    </xf>
    <xf numFmtId="0" fontId="6" fillId="29" borderId="13" xfId="0" applyFont="1" applyFill="1" applyBorder="1" applyAlignment="1">
      <alignment horizontal="center"/>
    </xf>
    <xf numFmtId="0" fontId="7" fillId="29" borderId="16" xfId="0" applyFont="1" applyFill="1" applyBorder="1"/>
    <xf numFmtId="2" fontId="7" fillId="0" borderId="22" xfId="0" applyNumberFormat="1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0" fillId="0" borderId="26" xfId="0" quotePrefix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24" borderId="31" xfId="0" applyFont="1" applyFill="1" applyBorder="1" applyAlignment="1">
      <alignment horizontal="center"/>
    </xf>
    <xf numFmtId="0" fontId="8" fillId="24" borderId="32" xfId="0" applyFont="1" applyFill="1" applyBorder="1" applyAlignment="1">
      <alignment horizontal="center"/>
    </xf>
    <xf numFmtId="0" fontId="8" fillId="24" borderId="10" xfId="0" applyFont="1" applyFill="1" applyBorder="1" applyAlignment="1">
      <alignment horizontal="center"/>
    </xf>
    <xf numFmtId="0" fontId="11" fillId="27" borderId="27" xfId="0" applyFont="1" applyFill="1" applyBorder="1" applyAlignment="1">
      <alignment horizontal="center"/>
    </xf>
    <xf numFmtId="0" fontId="11" fillId="27" borderId="28" xfId="0" applyFont="1" applyFill="1" applyBorder="1" applyAlignment="1">
      <alignment horizontal="center"/>
    </xf>
    <xf numFmtId="0" fontId="11" fillId="27" borderId="24" xfId="0" applyFont="1" applyFill="1" applyBorder="1" applyAlignment="1">
      <alignment horizontal="center"/>
    </xf>
    <xf numFmtId="15" fontId="11" fillId="27" borderId="29" xfId="0" applyNumberFormat="1" applyFont="1" applyFill="1" applyBorder="1" applyAlignment="1">
      <alignment horizontal="center"/>
    </xf>
    <xf numFmtId="15" fontId="11" fillId="27" borderId="25" xfId="0" applyNumberFormat="1" applyFont="1" applyFill="1" applyBorder="1" applyAlignment="1">
      <alignment horizontal="center"/>
    </xf>
    <xf numFmtId="15" fontId="11" fillId="27" borderId="30" xfId="0" applyNumberFormat="1" applyFont="1" applyFill="1" applyBorder="1" applyAlignment="1">
      <alignment horizontal="center"/>
    </xf>
    <xf numFmtId="0" fontId="11" fillId="27" borderId="27" xfId="0" applyFont="1" applyFill="1" applyBorder="1" applyAlignment="1">
      <alignment horizontal="center" wrapText="1"/>
    </xf>
    <xf numFmtId="21" fontId="7" fillId="0" borderId="22" xfId="0" applyNumberFormat="1" applyFont="1" applyBorder="1" applyAlignment="1">
      <alignment horizontal="center"/>
    </xf>
    <xf numFmtId="21" fontId="7" fillId="0" borderId="18" xfId="0" applyNumberFormat="1" applyFont="1" applyBorder="1" applyAlignment="1">
      <alignment horizontal="center"/>
    </xf>
  </cellXfs>
  <cellStyles count="48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Explanatory Text 2" xfId="28" xr:uid="{00000000-0005-0000-0000-00001B000000}"/>
    <cellStyle name="Good 2" xfId="29" xr:uid="{00000000-0005-0000-0000-00001C000000}"/>
    <cellStyle name="Heading 1 2" xfId="30" xr:uid="{00000000-0005-0000-0000-00001D000000}"/>
    <cellStyle name="Heading 2 2" xfId="31" xr:uid="{00000000-0005-0000-0000-00001E000000}"/>
    <cellStyle name="Heading 3 2" xfId="32" xr:uid="{00000000-0005-0000-0000-00001F000000}"/>
    <cellStyle name="Heading 4 2" xfId="33" xr:uid="{00000000-0005-0000-0000-000020000000}"/>
    <cellStyle name="Input 2" xfId="34" xr:uid="{00000000-0005-0000-0000-000021000000}"/>
    <cellStyle name="Linked Cell 2" xfId="35" xr:uid="{00000000-0005-0000-0000-000022000000}"/>
    <cellStyle name="Neutral 2" xfId="36" xr:uid="{00000000-0005-0000-0000-000023000000}"/>
    <cellStyle name="Normal" xfId="0" builtinId="0"/>
    <cellStyle name="Normal 2" xfId="37" xr:uid="{00000000-0005-0000-0000-000025000000}"/>
    <cellStyle name="Normal 3" xfId="38" xr:uid="{00000000-0005-0000-0000-000026000000}"/>
    <cellStyle name="Normal 4" xfId="44" xr:uid="{00000000-0005-0000-0000-000027000000}"/>
    <cellStyle name="Normal 5" xfId="45" xr:uid="{00000000-0005-0000-0000-00005B000000}"/>
    <cellStyle name="Normal 6" xfId="46" xr:uid="{00000000-0005-0000-0000-00005C000000}"/>
    <cellStyle name="Normal 7" xfId="47" xr:uid="{00000000-0005-0000-0000-00005D000000}"/>
    <cellStyle name="Note 2" xfId="39" xr:uid="{00000000-0005-0000-0000-000028000000}"/>
    <cellStyle name="Output 2" xfId="40" xr:uid="{00000000-0005-0000-0000-000029000000}"/>
    <cellStyle name="Title 2" xfId="41" xr:uid="{00000000-0005-0000-0000-00002A000000}"/>
    <cellStyle name="Total 2" xfId="42" xr:uid="{00000000-0005-0000-0000-00002B000000}"/>
    <cellStyle name="Warning Text 2" xfId="43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19051</xdr:colOff>
      <xdr:row>0</xdr:row>
      <xdr:rowOff>304800</xdr:rowOff>
    </xdr:from>
    <xdr:to>
      <xdr:col>30</xdr:col>
      <xdr:colOff>95250</xdr:colOff>
      <xdr:row>5</xdr:row>
      <xdr:rowOff>152400</xdr:rowOff>
    </xdr:to>
    <xdr:pic>
      <xdr:nvPicPr>
        <xdr:cNvPr id="2434" name="Picture 1" descr="Striders_banner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1" y="304800"/>
          <a:ext cx="76390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I26"/>
  <sheetViews>
    <sheetView showGridLines="0" tabSelected="1" workbookViewId="0">
      <pane ySplit="9" topLeftCell="A10" activePane="bottomLeft" state="frozen"/>
      <selection pane="bottomLeft" activeCell="C2" sqref="C2"/>
    </sheetView>
  </sheetViews>
  <sheetFormatPr defaultColWidth="19.7109375" defaultRowHeight="12.75" x14ac:dyDescent="0.2"/>
  <cols>
    <col min="1" max="1" width="5.140625" customWidth="1"/>
    <col min="2" max="2" width="20.85546875" bestFit="1" customWidth="1"/>
    <col min="3" max="13" width="3.5703125" customWidth="1"/>
    <col min="14" max="14" width="4.7109375" customWidth="1"/>
    <col min="15" max="15" width="3.28515625" bestFit="1" customWidth="1"/>
    <col min="16" max="16" width="5" customWidth="1"/>
    <col min="17" max="17" width="9.7109375" customWidth="1"/>
    <col min="18" max="18" width="21.85546875" bestFit="1" customWidth="1"/>
    <col min="19" max="29" width="3.5703125" customWidth="1"/>
    <col min="30" max="30" width="4.7109375" customWidth="1"/>
    <col min="31" max="31" width="3.28515625" bestFit="1" customWidth="1"/>
    <col min="32" max="32" width="5" customWidth="1"/>
    <col min="33" max="33" width="2.7109375" customWidth="1"/>
    <col min="34" max="34" width="19.28515625" bestFit="1" customWidth="1"/>
    <col min="35" max="48" width="3.5703125" customWidth="1"/>
    <col min="49" max="49" width="4.7109375" customWidth="1"/>
    <col min="50" max="50" width="3.28515625" bestFit="1" customWidth="1"/>
    <col min="51" max="51" width="5.140625" bestFit="1" customWidth="1"/>
  </cols>
  <sheetData>
    <row r="1" spans="2:35" ht="25.5" customHeight="1" x14ac:dyDescent="0.2"/>
    <row r="2" spans="2:35" s="1" customFormat="1" x14ac:dyDescent="0.2">
      <c r="B2"/>
      <c r="C2" s="19"/>
      <c r="D2" s="47" t="s">
        <v>6</v>
      </c>
      <c r="E2" s="48"/>
      <c r="F2" s="48"/>
    </row>
    <row r="7" spans="2:35" x14ac:dyDescent="0.2">
      <c r="AG7" s="6"/>
      <c r="AH7" s="6"/>
      <c r="AI7" s="6"/>
    </row>
    <row r="8" spans="2:35" ht="21" thickBot="1" x14ac:dyDescent="0.35">
      <c r="B8" s="46" t="s">
        <v>51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20"/>
      <c r="P8" s="20"/>
      <c r="R8" s="46" t="s">
        <v>52</v>
      </c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</row>
    <row r="9" spans="2:35" ht="184.5" thickBot="1" x14ac:dyDescent="0.25">
      <c r="B9" s="18" t="s">
        <v>5</v>
      </c>
      <c r="C9" s="17" t="s">
        <v>18</v>
      </c>
      <c r="D9" s="17" t="s">
        <v>32</v>
      </c>
      <c r="E9" s="39" t="s">
        <v>34</v>
      </c>
      <c r="F9" s="17" t="s">
        <v>36</v>
      </c>
      <c r="G9" s="17" t="s">
        <v>37</v>
      </c>
      <c r="H9" s="17" t="s">
        <v>39</v>
      </c>
      <c r="I9" s="17" t="s">
        <v>41</v>
      </c>
      <c r="J9" s="17" t="s">
        <v>43</v>
      </c>
      <c r="K9" s="17" t="s">
        <v>45</v>
      </c>
      <c r="L9" s="17" t="s">
        <v>60</v>
      </c>
      <c r="M9" s="17" t="s">
        <v>61</v>
      </c>
      <c r="N9" s="17" t="s">
        <v>7</v>
      </c>
      <c r="O9" s="27" t="s">
        <v>8</v>
      </c>
      <c r="P9" s="28" t="s">
        <v>0</v>
      </c>
      <c r="R9" s="18" t="s">
        <v>5</v>
      </c>
      <c r="S9" s="17" t="s">
        <v>18</v>
      </c>
      <c r="T9" s="17" t="s">
        <v>32</v>
      </c>
      <c r="U9" s="17" t="s">
        <v>17</v>
      </c>
      <c r="V9" s="17" t="s">
        <v>36</v>
      </c>
      <c r="W9" s="17" t="s">
        <v>37</v>
      </c>
      <c r="X9" s="17" t="s">
        <v>39</v>
      </c>
      <c r="Y9" s="17" t="s">
        <v>41</v>
      </c>
      <c r="Z9" s="17" t="s">
        <v>43</v>
      </c>
      <c r="AA9" s="17" t="s">
        <v>45</v>
      </c>
      <c r="AB9" s="17" t="s">
        <v>60</v>
      </c>
      <c r="AC9" s="17" t="s">
        <v>61</v>
      </c>
      <c r="AD9" s="17" t="s">
        <v>7</v>
      </c>
      <c r="AE9" s="27" t="s">
        <v>8</v>
      </c>
      <c r="AF9" s="28" t="s">
        <v>0</v>
      </c>
    </row>
    <row r="10" spans="2:35" x14ac:dyDescent="0.2">
      <c r="B10" s="40" t="s">
        <v>9</v>
      </c>
      <c r="C10" s="41">
        <f>IFERROR(VLOOKUP($B10,'Bourne Rotary 3k'!B:E,4,FALSE),0)</f>
        <v>50</v>
      </c>
      <c r="D10" s="41">
        <f>IFERROR(VLOOKUP($B10,'Langtoft 3k'!B:E,4,FALSE),0)</f>
        <v>50</v>
      </c>
      <c r="E10" s="41">
        <f>IFERROR(VLOOKUP($B10,'PGP 3k (Ferry Meadows)'!$B:$E,4,FALSE),0)</f>
        <v>0</v>
      </c>
      <c r="F10" s="41">
        <f>IFERROR(VLOOKUP($B10,'PGP 3k (Eye)'!$B:$E,4,FALSE),0)</f>
        <v>50</v>
      </c>
      <c r="G10" s="41">
        <f>IFERROR(VLOOKUP($B10,'PGP 3k (Ferry Meadows) '!$B:$E,4,FALSE),0)</f>
        <v>0</v>
      </c>
      <c r="H10" s="41">
        <f>IFERROR(VLOOKUP($B10,'PGP 3k (Stamford)'!$B:$E,4,FALSE),0)</f>
        <v>50</v>
      </c>
      <c r="I10" s="41">
        <f>IFERROR(VLOOKUP($B10,'PGP 3k (Werrington)'!$B:$E,4,FALSE),0)</f>
        <v>50</v>
      </c>
      <c r="J10" s="41">
        <f>IFERROR(VLOOKUP($B10,'RR Fun Run 2k  (St Neots)'!$B:$E,4,FALSE),0)</f>
        <v>0</v>
      </c>
      <c r="K10" s="41">
        <f>IFERROR(VLOOKUP($B10,'Park Run 5k (Rutland Water)'!B:E,4,FALSE),0)</f>
        <v>0</v>
      </c>
      <c r="L10" s="41">
        <f>IFERROR(VLOOKUP($B10,'Anna''s Hope Fun Run 5k'!$B:$E,4,FALSE),0)</f>
        <v>0</v>
      </c>
      <c r="M10" s="41">
        <f>IFERROR(VLOOKUP($B10,'Santa Fun Run 5k(Burghley Park)'!B:E,4,FALSE),0)</f>
        <v>0</v>
      </c>
      <c r="N10" s="42">
        <f>LARGE(C10:M10,1)+LARGE(C10:M10,2)+LARGE(C10:M10,3)+LARGE(C10:M10,4)+LARGE(C10:M10,5)</f>
        <v>250</v>
      </c>
      <c r="O10" s="42">
        <f>COUNTIF(C10:M10,"&gt;.09")</f>
        <v>5</v>
      </c>
      <c r="P10" s="43">
        <v>1</v>
      </c>
      <c r="Q10" s="7"/>
      <c r="R10" s="44" t="s">
        <v>53</v>
      </c>
      <c r="S10" s="41">
        <f>IFERROR(VLOOKUP($R10,'Bourne Rotary 3k'!$G:$J,4,FALSE),0)</f>
        <v>0</v>
      </c>
      <c r="T10" s="41">
        <f>IFERROR(VLOOKUP($R10,'Langtoft 3k'!$G:$J,4,FALSE),0)</f>
        <v>50</v>
      </c>
      <c r="U10" s="41">
        <f>IFERROR(VLOOKUP($R10,'PGP 3k (Ferry Meadows)'!$G:$J,4,FALSE),0)</f>
        <v>50</v>
      </c>
      <c r="V10" s="41">
        <f>IFERROR(VLOOKUP($R10,'PGP 3k (Eye)'!$G:$J,4,FALSE),0)</f>
        <v>50</v>
      </c>
      <c r="W10" s="41">
        <f>IFERROR(VLOOKUP($R10,'PGP 3k (Ferry Meadows) '!$G:$J,4,FALSE),0)</f>
        <v>50</v>
      </c>
      <c r="X10" s="41">
        <f>IFERROR(VLOOKUP($R10,'PGP 3k (Stamford)'!$G:$J,4,FALSE),0)</f>
        <v>49</v>
      </c>
      <c r="Y10" s="41">
        <f>IFERROR(VLOOKUP($R10,'PGP 3k (Werrington)'!$G:$J,4,FALSE),0)</f>
        <v>50</v>
      </c>
      <c r="Z10" s="41">
        <f>IFERROR(VLOOKUP($R10,'RR Fun Run 2k  (St Neots)'!$G:$J,4,FALSE),0)</f>
        <v>50</v>
      </c>
      <c r="AA10" s="41">
        <f>IFERROR(VLOOKUP($R10,'Park Run 5k (Rutland Water)'!$G:$J,4,FALSE),0)</f>
        <v>50</v>
      </c>
      <c r="AB10" s="41">
        <f>IFERROR(VLOOKUP($R10, 'Anna''s Hope Fun Run 5k'!G:J,4,FALSE),0)</f>
        <v>50</v>
      </c>
      <c r="AC10" s="41">
        <f>IFERROR(VLOOKUP($R10,'Santa Fun Run 5k(Burghley Park)'!G:J,4,FALSE),0)</f>
        <v>0</v>
      </c>
      <c r="AD10" s="42">
        <f>LARGE(S10:AC10,1)+LARGE(S10:AC10,2)+LARGE(S10:AC10,3)+LARGE(S10:AC10,4)+LARGE(S10:AC10,5)</f>
        <v>250</v>
      </c>
      <c r="AE10" s="42">
        <f>COUNTIF(S10:AC10,"&gt;.09")</f>
        <v>9</v>
      </c>
      <c r="AF10" s="43">
        <v>1</v>
      </c>
    </row>
    <row r="11" spans="2:35" x14ac:dyDescent="0.2">
      <c r="B11" s="40" t="s">
        <v>56</v>
      </c>
      <c r="C11" s="41">
        <f>IFERROR(VLOOKUP($B11,'Bourne Rotary 3k'!B:E,4,FALSE),0)</f>
        <v>0</v>
      </c>
      <c r="D11" s="41">
        <f>IFERROR(VLOOKUP($B11,'Langtoft 3k'!B:E,4,FALSE),0)</f>
        <v>0</v>
      </c>
      <c r="E11" s="41">
        <f>IFERROR(VLOOKUP($B11,'PGP 3k (Ferry Meadows)'!$B:$E,4,FALSE),0)</f>
        <v>49</v>
      </c>
      <c r="F11" s="41">
        <f>IFERROR(VLOOKUP($B11,'PGP 3k (Eye)'!$B:$E,4,FALSE),0)</f>
        <v>0</v>
      </c>
      <c r="G11" s="41">
        <f>IFERROR(VLOOKUP($B11,'PGP 3k (Ferry Meadows) '!$B:$E,4,FALSE),0)</f>
        <v>50</v>
      </c>
      <c r="H11" s="41">
        <f>IFERROR(VLOOKUP($B11,'PGP 3k (Stamford)'!$B:$E,4,FALSE),0)</f>
        <v>0</v>
      </c>
      <c r="I11" s="41">
        <f>IFERROR(VLOOKUP($B11,'PGP 3k (Werrington)'!$B:$E,4,FALSE),0)</f>
        <v>49</v>
      </c>
      <c r="J11" s="41">
        <f>IFERROR(VLOOKUP($B11,'RR Fun Run 2k  (St Neots)'!$B:$E,4,FALSE),0)</f>
        <v>50</v>
      </c>
      <c r="K11" s="41">
        <f>IFERROR(VLOOKUP($B11,'Park Run 5k (Rutland Water)'!B:E,4,FALSE),0)</f>
        <v>0</v>
      </c>
      <c r="L11" s="41">
        <f>IFERROR(VLOOKUP($B11,'Anna''s Hope Fun Run 5k'!$B:$E,4,FALSE),0)</f>
        <v>0</v>
      </c>
      <c r="M11" s="41">
        <f>IFERROR(VLOOKUP($B11,'Santa Fun Run 5k(Burghley Park)'!B:E,4,FALSE),0)</f>
        <v>50</v>
      </c>
      <c r="N11" s="42">
        <f>LARGE(C11:M11,1)+LARGE(C11:M11,2)+LARGE(C11:M11,3)+LARGE(C11:M11,4)+LARGE(C11:M11,5)</f>
        <v>248</v>
      </c>
      <c r="O11" s="42">
        <f>COUNTIF(C11:M11,"&gt;.09")</f>
        <v>5</v>
      </c>
      <c r="P11" s="43">
        <v>2</v>
      </c>
      <c r="Q11" s="7"/>
      <c r="R11" s="44" t="s">
        <v>11</v>
      </c>
      <c r="S11" s="41">
        <f>IFERROR(VLOOKUP($R11,'Bourne Rotary 3k'!$G:$J,4,FALSE),0)</f>
        <v>50</v>
      </c>
      <c r="T11" s="41">
        <f>IFERROR(VLOOKUP($R11,'Langtoft 3k'!$G:$J,4,FALSE),0)</f>
        <v>48</v>
      </c>
      <c r="U11" s="41">
        <f>IFERROR(VLOOKUP($R11,'PGP 3k (Ferry Meadows)'!$G:$J,4,FALSE),0)</f>
        <v>49</v>
      </c>
      <c r="V11" s="41">
        <f>IFERROR(VLOOKUP($R11,'PGP 3k (Eye)'!$G:$J,4,FALSE),0)</f>
        <v>0</v>
      </c>
      <c r="W11" s="41">
        <f>IFERROR(VLOOKUP($R11,'PGP 3k (Ferry Meadows) '!$G:$J,4,FALSE),0)</f>
        <v>0</v>
      </c>
      <c r="X11" s="41">
        <f>IFERROR(VLOOKUP($R11,'PGP 3k (Stamford)'!$G:$J,4,FALSE),0)</f>
        <v>50</v>
      </c>
      <c r="Y11" s="41">
        <f>IFERROR(VLOOKUP($R11,'PGP 3k (Werrington)'!$G:$J,4,FALSE),0)</f>
        <v>47</v>
      </c>
      <c r="Z11" s="41">
        <f>IFERROR(VLOOKUP($R11,'RR Fun Run 2k  (St Neots)'!$G:$J,4,FALSE),0)</f>
        <v>49</v>
      </c>
      <c r="AA11" s="41">
        <f>IFERROR(VLOOKUP($R11,'Park Run 5k (Rutland Water)'!$G:$J,4,FALSE),0)</f>
        <v>49</v>
      </c>
      <c r="AB11" s="41">
        <f>IFERROR(VLOOKUP($R11, 'Anna''s Hope Fun Run 5k'!G:J,4,FALSE),0)</f>
        <v>0</v>
      </c>
      <c r="AC11" s="41">
        <f>IFERROR(VLOOKUP($R11,'Santa Fun Run 5k(Burghley Park)'!G:J,4,FALSE),0)</f>
        <v>49</v>
      </c>
      <c r="AD11" s="42">
        <f>LARGE(S11:AC11,1)+LARGE(S11:AC11,2)+LARGE(S11:AC11,3)+LARGE(S11:AC11,4)+LARGE(S11:AC11,5)</f>
        <v>247</v>
      </c>
      <c r="AE11" s="42">
        <f>COUNTIF(S11:AC11,"&gt;.09")</f>
        <v>8</v>
      </c>
      <c r="AF11" s="43">
        <v>2</v>
      </c>
    </row>
    <row r="12" spans="2:35" x14ac:dyDescent="0.2">
      <c r="B12" s="40" t="s">
        <v>19</v>
      </c>
      <c r="C12" s="41">
        <f>IFERROR(VLOOKUP($B12,'Bourne Rotary 3k'!B:E,4,FALSE),0)</f>
        <v>49</v>
      </c>
      <c r="D12" s="41">
        <f>IFERROR(VLOOKUP($B12,'Langtoft 3k'!B:E,4,FALSE),0)</f>
        <v>49</v>
      </c>
      <c r="E12" s="41">
        <f>IFERROR(VLOOKUP($B12,'PGP 3k (Ferry Meadows)'!$B:$E,4,FALSE),0)</f>
        <v>50</v>
      </c>
      <c r="F12" s="41">
        <f>IFERROR(VLOOKUP($B12,'PGP 3k (Eye)'!$B:$E,4,FALSE),0)</f>
        <v>49</v>
      </c>
      <c r="G12" s="41">
        <f>IFERROR(VLOOKUP($B12,'PGP 3k (Ferry Meadows) '!$B:$E,4,FALSE),0)</f>
        <v>48</v>
      </c>
      <c r="H12" s="41">
        <f>IFERROR(VLOOKUP($B12,'PGP 3k (Stamford)'!$B:$E,4,FALSE),0)</f>
        <v>0</v>
      </c>
      <c r="I12" s="41">
        <f>IFERROR(VLOOKUP($B12,'PGP 3k (Werrington)'!$B:$E,4,FALSE),0)</f>
        <v>48</v>
      </c>
      <c r="J12" s="41">
        <f>IFERROR(VLOOKUP($B12,'RR Fun Run 2k  (St Neots)'!$B:$E,4,FALSE),0)</f>
        <v>49</v>
      </c>
      <c r="K12" s="41">
        <f>IFERROR(VLOOKUP($B12,'Park Run 5k (Rutland Water)'!B:E,4,FALSE),0)</f>
        <v>0</v>
      </c>
      <c r="L12" s="41">
        <f>IFERROR(VLOOKUP($B12,'Anna''s Hope Fun Run 5k'!$B:$E,4,FALSE),0)</f>
        <v>0</v>
      </c>
      <c r="M12" s="41">
        <f>IFERROR(VLOOKUP($B12,'Santa Fun Run 5k(Burghley Park)'!B:E,4,FALSE),0)</f>
        <v>0</v>
      </c>
      <c r="N12" s="42">
        <f>LARGE(C12:M12,1)+LARGE(C12:M12,2)+LARGE(C12:M12,3)+LARGE(C12:M12,4)+LARGE(C12:M12,5)</f>
        <v>246</v>
      </c>
      <c r="O12" s="42">
        <f>COUNTIF(C12:M12,"&gt;.09")</f>
        <v>7</v>
      </c>
      <c r="P12" s="43">
        <v>3</v>
      </c>
      <c r="Q12" s="7"/>
      <c r="R12" s="44" t="s">
        <v>55</v>
      </c>
      <c r="S12" s="41">
        <f>IFERROR(VLOOKUP($R12,'Bourne Rotary 3k'!$G:$J,4,FALSE),0)</f>
        <v>0</v>
      </c>
      <c r="T12" s="41">
        <f>IFERROR(VLOOKUP($R12,'Langtoft 3k'!$G:$J,4,FALSE),0)</f>
        <v>0</v>
      </c>
      <c r="U12" s="41">
        <f>IFERROR(VLOOKUP($R12,'PGP 3k (Ferry Meadows)'!$G:$J,4,FALSE),0)</f>
        <v>47</v>
      </c>
      <c r="V12" s="41">
        <f>IFERROR(VLOOKUP($R12,'PGP 3k (Eye)'!$G:$J,4,FALSE),0)</f>
        <v>48</v>
      </c>
      <c r="W12" s="41">
        <f>IFERROR(VLOOKUP($R12,'PGP 3k (Ferry Meadows) '!$G:$J,4,FALSE),0)</f>
        <v>49</v>
      </c>
      <c r="X12" s="41">
        <f>IFERROR(VLOOKUP($R12,'PGP 3k (Stamford)'!$G:$J,4,FALSE),0)</f>
        <v>48</v>
      </c>
      <c r="Y12" s="41">
        <f>IFERROR(VLOOKUP($R12,'PGP 3k (Werrington)'!$G:$J,4,FALSE),0)</f>
        <v>0</v>
      </c>
      <c r="Z12" s="41">
        <f>IFERROR(VLOOKUP($R12,'RR Fun Run 2k  (St Neots)'!$G:$J,4,FALSE),0)</f>
        <v>0</v>
      </c>
      <c r="AA12" s="41">
        <f>IFERROR(VLOOKUP($R12,'Park Run 5k (Rutland Water)'!$G:$J,4,FALSE),0)</f>
        <v>48</v>
      </c>
      <c r="AB12" s="41">
        <f>IFERROR(VLOOKUP($R12, 'Anna''s Hope Fun Run 5k'!G:J,4,FALSE),0)</f>
        <v>49</v>
      </c>
      <c r="AC12" s="41">
        <f>IFERROR(VLOOKUP($R12,'Santa Fun Run 5k(Burghley Park)'!G:J,4,FALSE),0)</f>
        <v>50</v>
      </c>
      <c r="AD12" s="42">
        <f>LARGE(S12:AC12,1)+LARGE(S12:AC12,2)+LARGE(S12:AC12,3)+LARGE(S12:AC12,4)+LARGE(S12:AC12,5)</f>
        <v>244</v>
      </c>
      <c r="AE12" s="42">
        <f>COUNTIF(S12:AC12,"&gt;.09")</f>
        <v>7</v>
      </c>
      <c r="AF12" s="43">
        <v>3</v>
      </c>
    </row>
    <row r="13" spans="2:35" x14ac:dyDescent="0.2">
      <c r="B13" s="40" t="s">
        <v>57</v>
      </c>
      <c r="C13" s="41">
        <f>IFERROR(VLOOKUP($B13,'Bourne Rotary 3k'!B:E,4,FALSE),0)</f>
        <v>0</v>
      </c>
      <c r="D13" s="41">
        <f>IFERROR(VLOOKUP($B13,'Langtoft 3k'!B:E,4,FALSE),0)</f>
        <v>0</v>
      </c>
      <c r="E13" s="41">
        <f>IFERROR(VLOOKUP($B13,'PGP 3k (Ferry Meadows)'!$B:$E,4,FALSE),0)</f>
        <v>48</v>
      </c>
      <c r="F13" s="41">
        <f>IFERROR(VLOOKUP($B13,'PGP 3k (Eye)'!$B:$E,4,FALSE),0)</f>
        <v>48</v>
      </c>
      <c r="G13" s="41">
        <f>IFERROR(VLOOKUP($B13,'PGP 3k (Ferry Meadows) '!$B:$E,4,FALSE),0)</f>
        <v>49</v>
      </c>
      <c r="H13" s="41">
        <f>IFERROR(VLOOKUP($B13,'PGP 3k (Stamford)'!$B:$E,4,FALSE),0)</f>
        <v>0</v>
      </c>
      <c r="I13" s="41">
        <f>IFERROR(VLOOKUP($B13,'PGP 3k (Werrington)'!$B:$E,4,FALSE),0)</f>
        <v>47</v>
      </c>
      <c r="J13" s="41">
        <f>IFERROR(VLOOKUP($B13,'RR Fun Run 2k  (St Neots)'!$B:$E,4,FALSE),0)</f>
        <v>48</v>
      </c>
      <c r="K13" s="41">
        <f>IFERROR(VLOOKUP($B13,'Park Run 5k (Rutland Water)'!B:E,4,FALSE),0)</f>
        <v>0</v>
      </c>
      <c r="L13" s="41">
        <f>IFERROR(VLOOKUP($B13,'Anna''s Hope Fun Run 5k'!$B:$E,4,FALSE),0)</f>
        <v>0</v>
      </c>
      <c r="M13" s="41">
        <f>IFERROR(VLOOKUP($B13,'Santa Fun Run 5k(Burghley Park)'!B:E,4,FALSE),0)</f>
        <v>47</v>
      </c>
      <c r="N13" s="42">
        <f>LARGE(C13:M13,1)+LARGE(C13:M13,2)+LARGE(C13:M13,3)+LARGE(C13:M13,4)+LARGE(C13:M13,5)</f>
        <v>240</v>
      </c>
      <c r="O13" s="42">
        <f>COUNTIF(C13:M13,"&gt;.09")</f>
        <v>6</v>
      </c>
      <c r="P13" s="43">
        <v>4</v>
      </c>
      <c r="Q13" s="7"/>
      <c r="R13" s="44" t="s">
        <v>27</v>
      </c>
      <c r="S13" s="41">
        <f>IFERROR(VLOOKUP($R13,'Bourne Rotary 3k'!$G:$J,4,FALSE),0)</f>
        <v>49</v>
      </c>
      <c r="T13" s="41">
        <f>IFERROR(VLOOKUP($R13,'Langtoft 3k'!$G:$J,4,FALSE),0)</f>
        <v>0</v>
      </c>
      <c r="U13" s="41">
        <f>IFERROR(VLOOKUP($R13,'PGP 3k (Ferry Meadows)'!$G:$J,4,FALSE),0)</f>
        <v>47</v>
      </c>
      <c r="V13" s="41">
        <f>IFERROR(VLOOKUP($R13,'PGP 3k (Eye)'!$G:$J,4,FALSE),0)</f>
        <v>0</v>
      </c>
      <c r="W13" s="41">
        <f>IFERROR(VLOOKUP($R13,'PGP 3k (Ferry Meadows) '!$G:$J,4,FALSE),0)</f>
        <v>48</v>
      </c>
      <c r="X13" s="41">
        <f>IFERROR(VLOOKUP($R13,'PGP 3k (Stamford)'!$G:$J,4,FALSE),0)</f>
        <v>0</v>
      </c>
      <c r="Y13" s="41">
        <f>IFERROR(VLOOKUP($R13,'PGP 3k (Werrington)'!$G:$J,4,FALSE),0)</f>
        <v>48</v>
      </c>
      <c r="Z13" s="41">
        <f>IFERROR(VLOOKUP($R13,'RR Fun Run 2k  (St Neots)'!$G:$J,4,FALSE),0)</f>
        <v>0</v>
      </c>
      <c r="AA13" s="41">
        <f>IFERROR(VLOOKUP($R13,'Park Run 5k (Rutland Water)'!$G:$J,4,FALSE),0)</f>
        <v>0</v>
      </c>
      <c r="AB13" s="41">
        <f>IFERROR(VLOOKUP($R13, 'Anna''s Hope Fun Run 5k'!G:J,4,FALSE),0)</f>
        <v>48</v>
      </c>
      <c r="AC13" s="41">
        <f>IFERROR(VLOOKUP($R13,'Santa Fun Run 5k(Burghley Park)'!G:J,4,FALSE),0)</f>
        <v>0</v>
      </c>
      <c r="AD13" s="42">
        <f>LARGE(S13:AC13,1)+LARGE(S13:AC13,2)+LARGE(S13:AC13,3)+LARGE(S13:AC13,4)+LARGE(S13:AC13,5)</f>
        <v>240</v>
      </c>
      <c r="AE13" s="42">
        <f>COUNTIF(S13:AC13,"&gt;.09")</f>
        <v>5</v>
      </c>
      <c r="AF13" s="43">
        <v>4</v>
      </c>
    </row>
    <row r="14" spans="2:35" x14ac:dyDescent="0.2">
      <c r="B14" s="22" t="s">
        <v>16</v>
      </c>
      <c r="C14" s="25">
        <f>IFERROR(VLOOKUP($B14,'Bourne Rotary 3k'!B:E,4,FALSE),0)</f>
        <v>47</v>
      </c>
      <c r="D14" s="25">
        <f>IFERROR(VLOOKUP($B14,'Langtoft 3k'!B:E,4,FALSE),0)</f>
        <v>0</v>
      </c>
      <c r="E14" s="25">
        <f>IFERROR(VLOOKUP($B14,'PGP 3k (Ferry Meadows)'!$B:$E,4,FALSE),0)</f>
        <v>0</v>
      </c>
      <c r="F14" s="25">
        <f>IFERROR(VLOOKUP($B14,'PGP 3k (Eye)'!$B:$E,4,FALSE),0)</f>
        <v>0</v>
      </c>
      <c r="G14" s="25">
        <f>IFERROR(VLOOKUP($B14,'PGP 3k (Ferry Meadows) '!$B:$E,4,FALSE),0)</f>
        <v>0</v>
      </c>
      <c r="H14" s="25">
        <f>IFERROR(VLOOKUP($B14,'PGP 3k (Stamford)'!$B:$E,4,FALSE),0)</f>
        <v>0</v>
      </c>
      <c r="I14" s="25">
        <f>IFERROR(VLOOKUP($B14,'PGP 3k (Werrington)'!$B:$E,4,FALSE),0)</f>
        <v>0</v>
      </c>
      <c r="J14" s="25">
        <f>IFERROR(VLOOKUP($B14,'RR Fun Run 2k  (St Neots)'!$B:$E,4,FALSE),0)</f>
        <v>0</v>
      </c>
      <c r="K14" s="25">
        <f>IFERROR(VLOOKUP($B14,'Park Run 5k (Rutland Water)'!B:E,4,FALSE),0)</f>
        <v>0</v>
      </c>
      <c r="L14" s="25">
        <f>IFERROR(VLOOKUP($B14,'Anna''s Hope Fun Run 5k'!$B:$E,4,FALSE),0)</f>
        <v>50</v>
      </c>
      <c r="M14" s="25">
        <f>IFERROR(VLOOKUP($B14,'Santa Fun Run 5k(Burghley Park)'!B:E,4,FALSE),0)</f>
        <v>48</v>
      </c>
      <c r="N14" s="23">
        <f>LARGE(C14:M14,1)+LARGE(C14:M14,2)+LARGE(C14:M14,3)+LARGE(C14:M14,4)+LARGE(C14:M14,5)</f>
        <v>145</v>
      </c>
      <c r="O14" s="23">
        <f>COUNTIF(C14:M14,"&gt;.09")</f>
        <v>3</v>
      </c>
      <c r="P14" s="21">
        <v>5</v>
      </c>
      <c r="R14" s="44" t="s">
        <v>15</v>
      </c>
      <c r="S14" s="41">
        <f>IFERROR(VLOOKUP($R14,'Bourne Rotary 3k'!$G:$J,4,FALSE),0)</f>
        <v>48</v>
      </c>
      <c r="T14" s="41">
        <f>IFERROR(VLOOKUP($R14,'Langtoft 3k'!$G:$J,4,FALSE),0)</f>
        <v>47</v>
      </c>
      <c r="U14" s="41">
        <f>IFERROR(VLOOKUP($R14,'PGP 3k (Ferry Meadows)'!$G:$J,4,FALSE),0)</f>
        <v>44</v>
      </c>
      <c r="V14" s="41">
        <f>IFERROR(VLOOKUP($R14,'PGP 3k (Eye)'!$G:$J,4,FALSE),0)</f>
        <v>47</v>
      </c>
      <c r="W14" s="41">
        <f>IFERROR(VLOOKUP($R14,'PGP 3k (Ferry Meadows) '!$G:$J,4,FALSE),0)</f>
        <v>47</v>
      </c>
      <c r="X14" s="41">
        <f>IFERROR(VLOOKUP($R14,'PGP 3k (Stamford)'!$G:$J,4,FALSE),0)</f>
        <v>46</v>
      </c>
      <c r="Y14" s="41">
        <f>IFERROR(VLOOKUP($R14,'PGP 3k (Werrington)'!$G:$J,4,FALSE),0)</f>
        <v>49</v>
      </c>
      <c r="Z14" s="41">
        <f>IFERROR(VLOOKUP($R14,'RR Fun Run 2k  (St Neots)'!$G:$J,4,FALSE),0)</f>
        <v>0</v>
      </c>
      <c r="AA14" s="41">
        <f>IFERROR(VLOOKUP($R14,'Park Run 5k (Rutland Water)'!$G:$J,4,FALSE),0)</f>
        <v>0</v>
      </c>
      <c r="AB14" s="41">
        <f>IFERROR(VLOOKUP($R14, 'Anna''s Hope Fun Run 5k'!G:J,4,FALSE),0)</f>
        <v>0</v>
      </c>
      <c r="AC14" s="41">
        <f>IFERROR(VLOOKUP($R14,'Santa Fun Run 5k(Burghley Park)'!G:J,4,FALSE),0)</f>
        <v>0</v>
      </c>
      <c r="AD14" s="42">
        <f>LARGE(S14:AC14,1)+LARGE(S14:AC14,2)+LARGE(S14:AC14,3)+LARGE(S14:AC14,4)+LARGE(S14:AC14,5)</f>
        <v>238</v>
      </c>
      <c r="AE14" s="42">
        <f>COUNTIF(S14:AC14,"&gt;.09")</f>
        <v>7</v>
      </c>
      <c r="AF14" s="43">
        <v>5</v>
      </c>
    </row>
    <row r="15" spans="2:35" x14ac:dyDescent="0.2">
      <c r="B15" s="22" t="s">
        <v>21</v>
      </c>
      <c r="C15" s="25">
        <f>IFERROR(VLOOKUP($B15,'Bourne Rotary 3k'!B:E,4,FALSE),0)</f>
        <v>48</v>
      </c>
      <c r="D15" s="25">
        <f>IFERROR(VLOOKUP($B15,'Langtoft 3k'!B:E,4,FALSE),0)</f>
        <v>0</v>
      </c>
      <c r="E15" s="25">
        <f>IFERROR(VLOOKUP($B15,'PGP 3k (Ferry Meadows)'!$B:$E,4,FALSE),0)</f>
        <v>0</v>
      </c>
      <c r="F15" s="25">
        <f>IFERROR(VLOOKUP($B15,'PGP 3k (Eye)'!$B:$E,4,FALSE),0)</f>
        <v>0</v>
      </c>
      <c r="G15" s="25">
        <f>IFERROR(VLOOKUP($B15,'PGP 3k (Ferry Meadows) '!$B:$E,4,FALSE),0)</f>
        <v>0</v>
      </c>
      <c r="H15" s="25">
        <f>IFERROR(VLOOKUP($B15,'PGP 3k (Stamford)'!$B:$E,4,FALSE),0)</f>
        <v>0</v>
      </c>
      <c r="I15" s="25">
        <f>IFERROR(VLOOKUP($B15,'PGP 3k (Werrington)'!$B:$E,4,FALSE),0)</f>
        <v>0</v>
      </c>
      <c r="J15" s="25">
        <f>IFERROR(VLOOKUP($B15,'RR Fun Run 2k  (St Neots)'!$B:$E,4,FALSE),0)</f>
        <v>0</v>
      </c>
      <c r="K15" s="25">
        <f>IFERROR(VLOOKUP($B15,'Park Run 5k (Rutland Water)'!B:E,4,FALSE),0)</f>
        <v>0</v>
      </c>
      <c r="L15" s="25">
        <f>IFERROR(VLOOKUP($B15,'Anna''s Hope Fun Run 5k'!$B:$E,4,FALSE),0)</f>
        <v>0</v>
      </c>
      <c r="M15" s="25">
        <f>IFERROR(VLOOKUP($B15,'Santa Fun Run 5k(Burghley Park)'!B:E,4,FALSE),0)</f>
        <v>49</v>
      </c>
      <c r="N15" s="23">
        <f>LARGE(C15:M15,1)+LARGE(C15:M15,2)+LARGE(C15:M15,3)+LARGE(C15:M15,4)+LARGE(C15:M15,5)</f>
        <v>97</v>
      </c>
      <c r="O15" s="23">
        <f>COUNTIF(C15:M15,"&gt;.09")</f>
        <v>2</v>
      </c>
      <c r="P15" s="21">
        <v>6</v>
      </c>
      <c r="R15" s="44" t="s">
        <v>54</v>
      </c>
      <c r="S15" s="41">
        <f>IFERROR(VLOOKUP($R15,'Bourne Rotary 3k'!$G:$J,4,FALSE),0)</f>
        <v>47</v>
      </c>
      <c r="T15" s="41">
        <f>IFERROR(VLOOKUP($R15,'Langtoft 3k'!$G:$J,4,FALSE),0)</f>
        <v>46</v>
      </c>
      <c r="U15" s="41">
        <f>IFERROR(VLOOKUP($R15,'PGP 3k (Ferry Meadows)'!$G:$J,4,FALSE),0)</f>
        <v>45</v>
      </c>
      <c r="V15" s="41">
        <f>IFERROR(VLOOKUP($R15,'PGP 3k (Eye)'!$G:$J,4,FALSE),0)</f>
        <v>46</v>
      </c>
      <c r="W15" s="41">
        <f>IFERROR(VLOOKUP($R15,'PGP 3k (Ferry Meadows) '!$G:$J,4,FALSE),0)</f>
        <v>46</v>
      </c>
      <c r="X15" s="41">
        <f>IFERROR(VLOOKUP($R15,'PGP 3k (Stamford)'!$G:$J,4,FALSE),0)</f>
        <v>47</v>
      </c>
      <c r="Y15" s="41">
        <f>IFERROR(VLOOKUP($R15,'PGP 3k (Werrington)'!$G:$J,4,FALSE),0)</f>
        <v>0</v>
      </c>
      <c r="Z15" s="41">
        <f>IFERROR(VLOOKUP($R15,'RR Fun Run 2k  (St Neots)'!$G:$J,4,FALSE),0)</f>
        <v>0</v>
      </c>
      <c r="AA15" s="41">
        <f>IFERROR(VLOOKUP($R15,'Park Run 5k (Rutland Water)'!$G:$J,4,FALSE),0)</f>
        <v>47</v>
      </c>
      <c r="AB15" s="41">
        <f>IFERROR(VLOOKUP($R15, 'Anna''s Hope Fun Run 5k'!G:J,4,FALSE),0)</f>
        <v>47</v>
      </c>
      <c r="AC15" s="41">
        <f>IFERROR(VLOOKUP($R15,'Santa Fun Run 5k(Burghley Park)'!G:J,4,FALSE),0)</f>
        <v>0</v>
      </c>
      <c r="AD15" s="42">
        <f>LARGE(S15:AC15,1)+LARGE(S15:AC15,2)+LARGE(S15:AC15,3)+LARGE(S15:AC15,4)+LARGE(S15:AC15,5)</f>
        <v>234</v>
      </c>
      <c r="AE15" s="42">
        <f>COUNTIF(S15:AC15,"&gt;.09")</f>
        <v>8</v>
      </c>
      <c r="AF15" s="43">
        <v>6</v>
      </c>
    </row>
    <row r="16" spans="2:35" x14ac:dyDescent="0.2">
      <c r="B16" s="22" t="s">
        <v>49</v>
      </c>
      <c r="C16" s="25">
        <f>IFERROR(VLOOKUP($B16,'Bourne Rotary 3k'!B:E,4,FALSE),0)</f>
        <v>0</v>
      </c>
      <c r="D16" s="25">
        <f>IFERROR(VLOOKUP($B16,'Langtoft 3k'!B:E,4,FALSE),0)</f>
        <v>48</v>
      </c>
      <c r="E16" s="25">
        <f>IFERROR(VLOOKUP($B16,'PGP 3k (Ferry Meadows)'!$B:$E,4,FALSE),0)</f>
        <v>0</v>
      </c>
      <c r="F16" s="25">
        <f>IFERROR(VLOOKUP($B16,'PGP 3k (Eye)'!$B:$E,4,FALSE),0)</f>
        <v>0</v>
      </c>
      <c r="G16" s="25">
        <f>IFERROR(VLOOKUP($B16,'PGP 3k (Ferry Meadows) '!$B:$E,4,FALSE),0)</f>
        <v>0</v>
      </c>
      <c r="H16" s="25">
        <f>IFERROR(VLOOKUP($B16,'PGP 3k (Stamford)'!$B:$E,4,FALSE),0)</f>
        <v>0</v>
      </c>
      <c r="I16" s="25">
        <f>IFERROR(VLOOKUP($B16,'PGP 3k (Werrington)'!$B:$E,4,FALSE),0)</f>
        <v>0</v>
      </c>
      <c r="J16" s="25">
        <f>IFERROR(VLOOKUP($B16,'RR Fun Run 2k  (St Neots)'!$B:$E,4,FALSE),0)</f>
        <v>0</v>
      </c>
      <c r="K16" s="25">
        <f>IFERROR(VLOOKUP($B16,'Park Run 5k (Rutland Water)'!B:E,4,FALSE),0)</f>
        <v>0</v>
      </c>
      <c r="L16" s="25">
        <f>IFERROR(VLOOKUP($B16,'Anna''s Hope Fun Run 5k'!$B:$E,4,FALSE),0)</f>
        <v>0</v>
      </c>
      <c r="M16" s="25">
        <f>IFERROR(VLOOKUP($B16,'Santa Fun Run 5k(Burghley Park)'!B:E,4,FALSE),0)</f>
        <v>0</v>
      </c>
      <c r="N16" s="23">
        <f>LARGE(C16:M16,1)+LARGE(C16:M16,2)+LARGE(C16:M16,3)+LARGE(C16:M16,4)+LARGE(C16:M16,5)</f>
        <v>48</v>
      </c>
      <c r="O16" s="23">
        <f>COUNTIF(C16:M16,"&gt;.09")</f>
        <v>1</v>
      </c>
      <c r="P16" s="21">
        <v>7</v>
      </c>
      <c r="R16" s="12" t="s">
        <v>50</v>
      </c>
      <c r="S16" s="25">
        <f>IFERROR(VLOOKUP($R16,'Bourne Rotary 3k'!$G:$J,4,FALSE),0)</f>
        <v>0</v>
      </c>
      <c r="T16" s="25">
        <f>IFERROR(VLOOKUP($R16,'Langtoft 3k'!$G:$J,4,FALSE),0)</f>
        <v>49</v>
      </c>
      <c r="U16" s="25">
        <f>IFERROR(VLOOKUP($R16,'PGP 3k (Ferry Meadows)'!$G:$J,4,FALSE),0)</f>
        <v>48</v>
      </c>
      <c r="V16" s="25">
        <f>IFERROR(VLOOKUP($R16,'PGP 3k (Eye)'!$G:$J,4,FALSE),0)</f>
        <v>49</v>
      </c>
      <c r="W16" s="25">
        <f>IFERROR(VLOOKUP($R16,'PGP 3k (Ferry Meadows) '!$G:$J,4,FALSE),0)</f>
        <v>0</v>
      </c>
      <c r="X16" s="25">
        <f>IFERROR(VLOOKUP($R16,'PGP 3k (Stamford)'!$G:$J,4,FALSE),0)</f>
        <v>0</v>
      </c>
      <c r="Y16" s="25">
        <f>IFERROR(VLOOKUP($R16,'PGP 3k (Werrington)'!$G:$J,4,FALSE),0)</f>
        <v>0</v>
      </c>
      <c r="Z16" s="25">
        <f>IFERROR(VLOOKUP($R16,'RR Fun Run 2k  (St Neots)'!$G:$J,4,FALSE),0)</f>
        <v>0</v>
      </c>
      <c r="AA16" s="25">
        <f>IFERROR(VLOOKUP($R16,'Park Run 5k (Rutland Water)'!$G:$J,4,FALSE),0)</f>
        <v>0</v>
      </c>
      <c r="AB16" s="25">
        <f>IFERROR(VLOOKUP($R16, 'Anna''s Hope Fun Run 5k'!G:J,4,FALSE),0)</f>
        <v>0</v>
      </c>
      <c r="AC16" s="25">
        <f>IFERROR(VLOOKUP($R16,'Santa Fun Run 5k(Burghley Park)'!G:J,4,FALSE),0)</f>
        <v>0</v>
      </c>
      <c r="AD16" s="23">
        <f>LARGE(S16:AC16,1)+LARGE(S16:AC16,2)+LARGE(S16:AC16,3)+LARGE(S16:AC16,4)+LARGE(S16:AC16,5)</f>
        <v>146</v>
      </c>
      <c r="AE16" s="23">
        <f>COUNTIF(S16:AC16,"&gt;.09")</f>
        <v>3</v>
      </c>
      <c r="AF16" s="24">
        <v>7</v>
      </c>
    </row>
    <row r="17" spans="2:32" x14ac:dyDescent="0.2">
      <c r="B17" s="12" t="s">
        <v>48</v>
      </c>
      <c r="C17" s="25">
        <f>IFERROR(VLOOKUP($B17,'Bourne Rotary 3k'!B:E,4,FALSE),0)</f>
        <v>0</v>
      </c>
      <c r="D17" s="25">
        <f>IFERROR(VLOOKUP($B17,'Langtoft 3k'!B:E,4,FALSE),0)</f>
        <v>47</v>
      </c>
      <c r="E17" s="25">
        <f>IFERROR(VLOOKUP($B17,'PGP 3k (Ferry Meadows)'!$B:$E,4,FALSE),0)</f>
        <v>0</v>
      </c>
      <c r="F17" s="25">
        <f>IFERROR(VLOOKUP($B17,'PGP 3k (Eye)'!$B:$E,4,FALSE),0)</f>
        <v>0</v>
      </c>
      <c r="G17" s="25">
        <f>IFERROR(VLOOKUP($B17,'PGP 3k (Ferry Meadows) '!$B:$E,4,FALSE),0)</f>
        <v>0</v>
      </c>
      <c r="H17" s="25">
        <f>IFERROR(VLOOKUP($B17,'PGP 3k (Stamford)'!$B:$E,4,FALSE),0)</f>
        <v>0</v>
      </c>
      <c r="I17" s="25">
        <f>IFERROR(VLOOKUP($B17,'PGP 3k (Werrington)'!$B:$E,4,FALSE),0)</f>
        <v>0</v>
      </c>
      <c r="J17" s="25">
        <f>IFERROR(VLOOKUP($B17,'RR Fun Run 2k  (St Neots)'!$B:$E,4,FALSE),0)</f>
        <v>0</v>
      </c>
      <c r="K17" s="25">
        <f>IFERROR(VLOOKUP($B17,'Park Run 5k (Rutland Water)'!B:E,4,FALSE),0)</f>
        <v>0</v>
      </c>
      <c r="L17" s="25">
        <f>IFERROR(VLOOKUP($B17,'Anna''s Hope Fun Run 5k'!$B:$E,4,FALSE),0)</f>
        <v>0</v>
      </c>
      <c r="M17" s="25">
        <f>IFERROR(VLOOKUP($B17,'Santa Fun Run 5k(Burghley Park)'!B:E,4,FALSE),0)</f>
        <v>0</v>
      </c>
      <c r="N17" s="23">
        <f>LARGE(C17:M17,1)+LARGE(C17:M17,2)+LARGE(C17:M17,3)+LARGE(C17:M17,4)+LARGE(C17:M17,5)</f>
        <v>47</v>
      </c>
      <c r="O17" s="23">
        <f>COUNTIF(C17:M17,"&gt;.09")</f>
        <v>1</v>
      </c>
      <c r="P17" s="21">
        <v>8</v>
      </c>
      <c r="R17" s="12" t="s">
        <v>59</v>
      </c>
      <c r="S17" s="25">
        <f>IFERROR(VLOOKUP($R17,'Bourne Rotary 3k'!$G:$J,4,FALSE),0)</f>
        <v>0</v>
      </c>
      <c r="T17" s="25">
        <f>IFERROR(VLOOKUP($R17,'Langtoft 3k'!$G:$J,4,FALSE),0)</f>
        <v>0</v>
      </c>
      <c r="U17" s="25">
        <f>IFERROR(VLOOKUP($R17,'PGP 3k (Ferry Meadows)'!$G:$J,4,FALSE),0)</f>
        <v>0</v>
      </c>
      <c r="V17" s="25">
        <f>IFERROR(VLOOKUP($R17,'PGP 3k (Eye)'!$G:$J,4,FALSE),0)</f>
        <v>0</v>
      </c>
      <c r="W17" s="25">
        <f>IFERROR(VLOOKUP($R17,'PGP 3k (Ferry Meadows) '!$G:$J,4,FALSE),0)</f>
        <v>0</v>
      </c>
      <c r="X17" s="25">
        <f>IFERROR(VLOOKUP($R17,'PGP 3k (Stamford)'!$G:$J,4,FALSE),0)</f>
        <v>0</v>
      </c>
      <c r="Y17" s="25">
        <f>IFERROR(VLOOKUP($R17,'PGP 3k (Werrington)'!$G:$J,4,FALSE),0)</f>
        <v>0</v>
      </c>
      <c r="Z17" s="25">
        <f>IFERROR(VLOOKUP($R17,'RR Fun Run 2k  (St Neots)'!$G:$J,4,FALSE),0)</f>
        <v>0</v>
      </c>
      <c r="AA17" s="25">
        <f>IFERROR(VLOOKUP($R17,'Park Run 5k (Rutland Water)'!$G:$J,4,FALSE),0)</f>
        <v>46</v>
      </c>
      <c r="AB17" s="25">
        <f>IFERROR(VLOOKUP($R17, 'Anna''s Hope Fun Run 5k'!G:J,4,FALSE),0)</f>
        <v>46</v>
      </c>
      <c r="AC17" s="25">
        <f>IFERROR(VLOOKUP($R17,'Santa Fun Run 5k(Burghley Park)'!G:J,4,FALSE),0)</f>
        <v>48</v>
      </c>
      <c r="AD17" s="23">
        <f>LARGE(S17:AC17,1)+LARGE(S17:AC17,2)+LARGE(S17:AC17,3)+LARGE(S17:AC17,4)+LARGE(S17:AC17,5)</f>
        <v>140</v>
      </c>
      <c r="AE17" s="23">
        <f>COUNTIF(S17:AC17,"&gt;.09")</f>
        <v>3</v>
      </c>
      <c r="AF17" s="24">
        <v>8</v>
      </c>
    </row>
    <row r="18" spans="2:32" ht="13.5" thickBot="1" x14ac:dyDescent="0.25">
      <c r="B18" s="13" t="s">
        <v>20</v>
      </c>
      <c r="C18" s="26">
        <f>IFERROR(VLOOKUP($B18,'Bourne Rotary 3k'!B:E,4,FALSE),0)</f>
        <v>46</v>
      </c>
      <c r="D18" s="26">
        <f>IFERROR(VLOOKUP($B18,'Langtoft 3k'!B:E,4,FALSE),0)</f>
        <v>0</v>
      </c>
      <c r="E18" s="26">
        <f>IFERROR(VLOOKUP($B18,'PGP 3k (Ferry Meadows)'!$B:$E,4,FALSE),0)</f>
        <v>0</v>
      </c>
      <c r="F18" s="26">
        <f>IFERROR(VLOOKUP($B18,'PGP 3k (Eye)'!$B:$E,4,FALSE),0)</f>
        <v>0</v>
      </c>
      <c r="G18" s="26">
        <f>IFERROR(VLOOKUP($B18,'PGP 3k (Ferry Meadows) '!$B:$E,4,FALSE),0)</f>
        <v>0</v>
      </c>
      <c r="H18" s="26">
        <f>IFERROR(VLOOKUP($B18,'PGP 3k (Stamford)'!$B:$E,4,FALSE),0)</f>
        <v>0</v>
      </c>
      <c r="I18" s="26">
        <f>IFERROR(VLOOKUP($B18,'PGP 3k (Werrington)'!$B:$E,4,FALSE),0)</f>
        <v>0</v>
      </c>
      <c r="J18" s="26">
        <f>IFERROR(VLOOKUP($B18,'RR Fun Run 2k  (St Neots)'!$B:$E,4,FALSE),0)</f>
        <v>0</v>
      </c>
      <c r="K18" s="26">
        <f>IFERROR(VLOOKUP($B18,'Park Run 5k (Rutland Water)'!B:E,4,FALSE),0)</f>
        <v>0</v>
      </c>
      <c r="L18" s="26">
        <f>IFERROR(VLOOKUP($B18,'Anna''s Hope Fun Run 5k'!$B:$E,4,FALSE),0)</f>
        <v>0</v>
      </c>
      <c r="M18" s="26">
        <f>IFERROR(VLOOKUP($B18,'Santa Fun Run 5k(Burghley Park)'!B:E,4,FALSE),0)</f>
        <v>0</v>
      </c>
      <c r="N18" s="33">
        <f>LARGE(C18:M18,1)+LARGE(C18:M18,2)+LARGE(C18:M18,3)+LARGE(C18:M18,4)+LARGE(C18:M18,5)</f>
        <v>46</v>
      </c>
      <c r="O18" s="33">
        <f>COUNTIF(C18:M18,"&gt;.09")</f>
        <v>1</v>
      </c>
      <c r="P18" s="34">
        <v>9</v>
      </c>
      <c r="R18" s="32" t="s">
        <v>58</v>
      </c>
      <c r="S18" s="26">
        <f>IFERROR(VLOOKUP($R18,'Bourne Rotary 3k'!$G:$J,4,FALSE),0)</f>
        <v>0</v>
      </c>
      <c r="T18" s="26">
        <f>IFERROR(VLOOKUP($R18,'Langtoft 3k'!$G:$J,4,FALSE),0)</f>
        <v>0</v>
      </c>
      <c r="U18" s="26">
        <f>IFERROR(VLOOKUP($R18,'PGP 3k (Ferry Meadows)'!$G:$J,4,FALSE),0)</f>
        <v>0</v>
      </c>
      <c r="V18" s="26">
        <f>IFERROR(VLOOKUP($R18,'PGP 3k (Eye)'!$G:$J,4,FALSE),0)</f>
        <v>0</v>
      </c>
      <c r="W18" s="26">
        <f>IFERROR(VLOOKUP($R18,'PGP 3k (Ferry Meadows) '!$G:$J,4,FALSE),0)</f>
        <v>0</v>
      </c>
      <c r="X18" s="26">
        <f>IFERROR(VLOOKUP($R18,'PGP 3k (Stamford)'!$G:$J,4,FALSE),0)</f>
        <v>45</v>
      </c>
      <c r="Y18" s="26">
        <f>IFERROR(VLOOKUP($R18,'PGP 3k (Werrington)'!$G:$J,4,FALSE),0)</f>
        <v>0</v>
      </c>
      <c r="Z18" s="26">
        <f>IFERROR(VLOOKUP($R18,'RR Fun Run 2k  (St Neots)'!$G:$J,4,FALSE),0)</f>
        <v>0</v>
      </c>
      <c r="AA18" s="26">
        <f>IFERROR(VLOOKUP($R18,'Park Run 5k (Rutland Water)'!$G:$J,4,FALSE),0)</f>
        <v>45</v>
      </c>
      <c r="AB18" s="26">
        <f>IFERROR(VLOOKUP($R18, 'Anna''s Hope Fun Run 5k'!G:J,4,FALSE),0)</f>
        <v>0</v>
      </c>
      <c r="AC18" s="26">
        <f>IFERROR(VLOOKUP($R18,'Santa Fun Run 5k(Burghley Park)'!G:J,4,FALSE),0)</f>
        <v>47</v>
      </c>
      <c r="AD18" s="33">
        <f>LARGE(S18:AC18,1)+LARGE(S18:AC18,2)+LARGE(S18:AC18,3)+LARGE(S18:AC18,4)+LARGE(S18:AC18,5)</f>
        <v>137</v>
      </c>
      <c r="AE18" s="33">
        <f>COUNTIF(S18:AC18,"&gt;.09")</f>
        <v>3</v>
      </c>
      <c r="AF18" s="34">
        <v>9</v>
      </c>
    </row>
    <row r="21" spans="2:32" x14ac:dyDescent="0.2">
      <c r="R21" s="6"/>
    </row>
    <row r="22" spans="2:32" x14ac:dyDescent="0.2">
      <c r="R22" s="6"/>
    </row>
    <row r="23" spans="2:32" x14ac:dyDescent="0.2">
      <c r="R23" s="6"/>
    </row>
    <row r="24" spans="2:32" x14ac:dyDescent="0.2">
      <c r="R24" s="6"/>
    </row>
    <row r="25" spans="2:32" x14ac:dyDescent="0.2">
      <c r="R25" s="6"/>
    </row>
    <row r="26" spans="2:32" x14ac:dyDescent="0.2">
      <c r="R26" s="6"/>
    </row>
  </sheetData>
  <sortState xmlns:xlrd2="http://schemas.microsoft.com/office/spreadsheetml/2017/richdata2" ref="R10:AF18">
    <sortCondition descending="1" ref="AD10:AD18"/>
  </sortState>
  <mergeCells count="3">
    <mergeCell ref="R8:AF8"/>
    <mergeCell ref="B8:N8"/>
    <mergeCell ref="D2:F2"/>
  </mergeCells>
  <phoneticPr fontId="9" type="noConversion"/>
  <pageMargins left="0.75" right="0.75" top="1" bottom="1" header="0.5" footer="0.5"/>
  <pageSetup paperSize="9" scale="26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1"/>
  <sheetViews>
    <sheetView workbookViewId="0">
      <selection activeCell="G42" sqref="G42"/>
    </sheetView>
  </sheetViews>
  <sheetFormatPr defaultRowHeight="12.75" x14ac:dyDescent="0.2"/>
  <cols>
    <col min="2" max="2" width="20.85546875" bestFit="1" customWidth="1"/>
    <col min="3" max="4" width="9.140625" style="5" customWidth="1"/>
    <col min="7" max="7" width="21.85546875" bestFit="1" customWidth="1"/>
  </cols>
  <sheetData>
    <row r="1" spans="2:10" ht="13.5" thickBot="1" x14ac:dyDescent="0.25"/>
    <row r="2" spans="2:10" ht="15.75" customHeight="1" x14ac:dyDescent="0.25">
      <c r="B2" s="1"/>
      <c r="C2" s="1"/>
      <c r="D2" s="52" t="s">
        <v>10</v>
      </c>
      <c r="E2" s="53"/>
      <c r="F2" s="53"/>
      <c r="G2" s="53"/>
      <c r="H2" s="54"/>
    </row>
    <row r="3" spans="2:10" ht="13.5" customHeight="1" thickBot="1" x14ac:dyDescent="0.3">
      <c r="B3" s="4"/>
      <c r="C3" s="4"/>
      <c r="D3" s="55">
        <v>43198</v>
      </c>
      <c r="E3" s="56"/>
      <c r="F3" s="56"/>
      <c r="G3" s="56"/>
      <c r="H3" s="57"/>
    </row>
    <row r="4" spans="2:10" ht="13.5" thickBot="1" x14ac:dyDescent="0.25"/>
    <row r="5" spans="2:10" ht="13.5" thickBot="1" x14ac:dyDescent="0.25">
      <c r="B5" s="49" t="s">
        <v>14</v>
      </c>
      <c r="C5" s="50"/>
      <c r="D5" s="50"/>
      <c r="E5" s="51"/>
      <c r="G5" s="49" t="s">
        <v>13</v>
      </c>
      <c r="H5" s="50"/>
      <c r="I5" s="50"/>
      <c r="J5" s="51"/>
    </row>
    <row r="6" spans="2:10" ht="13.5" thickBot="1" x14ac:dyDescent="0.25">
      <c r="B6" s="10" t="s">
        <v>3</v>
      </c>
      <c r="C6" s="3" t="s">
        <v>1</v>
      </c>
      <c r="D6" s="35" t="s">
        <v>4</v>
      </c>
      <c r="E6" s="2" t="s">
        <v>2</v>
      </c>
      <c r="G6" s="10" t="s">
        <v>3</v>
      </c>
      <c r="H6" s="3" t="s">
        <v>1</v>
      </c>
      <c r="I6" s="3" t="s">
        <v>4</v>
      </c>
      <c r="J6" s="2" t="s">
        <v>2</v>
      </c>
    </row>
    <row r="7" spans="2:10" x14ac:dyDescent="0.2">
      <c r="B7" s="12" t="s">
        <v>9</v>
      </c>
      <c r="C7" s="29" t="s">
        <v>22</v>
      </c>
      <c r="D7" s="11">
        <v>70.44</v>
      </c>
      <c r="E7" s="8">
        <v>50</v>
      </c>
      <c r="G7" s="12" t="s">
        <v>11</v>
      </c>
      <c r="H7" s="29" t="s">
        <v>28</v>
      </c>
      <c r="I7" s="11">
        <v>66.73</v>
      </c>
      <c r="J7" s="8">
        <v>50</v>
      </c>
    </row>
    <row r="8" spans="2:10" x14ac:dyDescent="0.2">
      <c r="B8" s="12" t="s">
        <v>19</v>
      </c>
      <c r="C8" s="29" t="s">
        <v>23</v>
      </c>
      <c r="D8" s="11">
        <v>65.239999999999995</v>
      </c>
      <c r="E8" s="8">
        <v>49</v>
      </c>
      <c r="G8" s="12" t="s">
        <v>27</v>
      </c>
      <c r="H8" s="29" t="s">
        <v>30</v>
      </c>
      <c r="I8" s="11">
        <v>62.9</v>
      </c>
      <c r="J8" s="8">
        <v>49</v>
      </c>
    </row>
    <row r="9" spans="2:10" x14ac:dyDescent="0.2">
      <c r="B9" s="12" t="s">
        <v>21</v>
      </c>
      <c r="C9" s="29" t="s">
        <v>26</v>
      </c>
      <c r="D9" s="11">
        <v>52.2</v>
      </c>
      <c r="E9" s="8">
        <v>48</v>
      </c>
      <c r="G9" s="15" t="s">
        <v>15</v>
      </c>
      <c r="H9" s="30" t="s">
        <v>29</v>
      </c>
      <c r="I9" s="11">
        <v>58.89</v>
      </c>
      <c r="J9" s="16">
        <v>48</v>
      </c>
    </row>
    <row r="10" spans="2:10" ht="13.5" thickBot="1" x14ac:dyDescent="0.25">
      <c r="B10" s="15" t="s">
        <v>16</v>
      </c>
      <c r="C10" s="30" t="s">
        <v>24</v>
      </c>
      <c r="D10" s="11">
        <v>50.65</v>
      </c>
      <c r="E10" s="16">
        <v>47</v>
      </c>
      <c r="G10" s="13" t="s">
        <v>54</v>
      </c>
      <c r="H10" s="31" t="s">
        <v>31</v>
      </c>
      <c r="I10" s="14">
        <v>52.46</v>
      </c>
      <c r="J10" s="9">
        <v>47</v>
      </c>
    </row>
    <row r="11" spans="2:10" ht="13.5" thickBot="1" x14ac:dyDescent="0.25">
      <c r="B11" s="13" t="s">
        <v>20</v>
      </c>
      <c r="C11" s="31" t="s">
        <v>25</v>
      </c>
      <c r="D11" s="14">
        <v>49.8</v>
      </c>
      <c r="E11" s="9">
        <v>46</v>
      </c>
    </row>
  </sheetData>
  <sortState xmlns:xlrd2="http://schemas.microsoft.com/office/spreadsheetml/2017/richdata2" ref="B7:D11">
    <sortCondition descending="1" ref="D7:D11"/>
  </sortState>
  <mergeCells count="4">
    <mergeCell ref="B5:E5"/>
    <mergeCell ref="G5:J5"/>
    <mergeCell ref="D2:H2"/>
    <mergeCell ref="D3:H3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B1:J11"/>
  <sheetViews>
    <sheetView workbookViewId="0">
      <selection activeCell="F45" sqref="F45"/>
    </sheetView>
  </sheetViews>
  <sheetFormatPr defaultRowHeight="12.75" x14ac:dyDescent="0.2"/>
  <cols>
    <col min="2" max="2" width="20.85546875" customWidth="1"/>
    <col min="3" max="4" width="9.140625" style="5" customWidth="1"/>
    <col min="7" max="7" width="21.85546875" customWidth="1"/>
    <col min="8" max="8" width="13.5703125" bestFit="1" customWidth="1"/>
  </cols>
  <sheetData>
    <row r="1" spans="2:10" ht="13.5" thickBot="1" x14ac:dyDescent="0.25"/>
    <row r="2" spans="2:10" ht="15.75" customHeight="1" x14ac:dyDescent="0.25">
      <c r="B2" s="1"/>
      <c r="C2" s="1"/>
      <c r="D2" s="52" t="s">
        <v>12</v>
      </c>
      <c r="E2" s="53"/>
      <c r="F2" s="53"/>
      <c r="G2" s="53"/>
      <c r="H2" s="54"/>
    </row>
    <row r="3" spans="2:10" ht="13.5" customHeight="1" thickBot="1" x14ac:dyDescent="0.3">
      <c r="B3" s="4"/>
      <c r="C3" s="4"/>
      <c r="D3" s="55">
        <v>43226</v>
      </c>
      <c r="E3" s="56"/>
      <c r="F3" s="56"/>
      <c r="G3" s="56"/>
      <c r="H3" s="57"/>
    </row>
    <row r="4" spans="2:10" ht="13.5" thickBot="1" x14ac:dyDescent="0.25"/>
    <row r="5" spans="2:10" ht="13.5" thickBot="1" x14ac:dyDescent="0.25">
      <c r="B5" s="49" t="s">
        <v>14</v>
      </c>
      <c r="C5" s="50"/>
      <c r="D5" s="50"/>
      <c r="E5" s="51"/>
      <c r="G5" s="49" t="s">
        <v>13</v>
      </c>
      <c r="H5" s="50"/>
      <c r="I5" s="50"/>
      <c r="J5" s="51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6" t="s">
        <v>2</v>
      </c>
      <c r="G6" s="10" t="s">
        <v>3</v>
      </c>
      <c r="H6" s="3" t="s">
        <v>1</v>
      </c>
      <c r="I6" s="3" t="s">
        <v>4</v>
      </c>
      <c r="J6" s="36" t="s">
        <v>2</v>
      </c>
    </row>
    <row r="7" spans="2:10" x14ac:dyDescent="0.2">
      <c r="B7" s="12" t="s">
        <v>9</v>
      </c>
      <c r="C7" s="29">
        <v>0.49791666666666662</v>
      </c>
      <c r="D7" s="11">
        <v>76.930000000000007</v>
      </c>
      <c r="E7" s="8">
        <v>50</v>
      </c>
      <c r="G7" s="12" t="s">
        <v>53</v>
      </c>
      <c r="H7" s="29">
        <v>0.48680555555555555</v>
      </c>
      <c r="I7" s="11">
        <v>70.569999999999993</v>
      </c>
      <c r="J7" s="8">
        <v>50</v>
      </c>
    </row>
    <row r="8" spans="2:10" x14ac:dyDescent="0.2">
      <c r="B8" s="12" t="s">
        <v>19</v>
      </c>
      <c r="C8" s="29">
        <v>0.61458333333333337</v>
      </c>
      <c r="D8" s="11">
        <v>65.31</v>
      </c>
      <c r="E8" s="8">
        <v>49</v>
      </c>
      <c r="G8" s="12" t="s">
        <v>50</v>
      </c>
      <c r="H8" s="29">
        <v>0.49444444444444446</v>
      </c>
      <c r="I8" s="11">
        <v>69.48</v>
      </c>
      <c r="J8" s="8">
        <v>49</v>
      </c>
    </row>
    <row r="9" spans="2:10" x14ac:dyDescent="0.2">
      <c r="B9" s="12" t="s">
        <v>49</v>
      </c>
      <c r="C9" s="29">
        <v>0.72569444444444453</v>
      </c>
      <c r="D9" s="11">
        <v>53.95</v>
      </c>
      <c r="E9" s="8">
        <v>48</v>
      </c>
      <c r="G9" s="12" t="s">
        <v>11</v>
      </c>
      <c r="H9" s="29">
        <v>0.54375000000000007</v>
      </c>
      <c r="I9" s="11">
        <v>68.77</v>
      </c>
      <c r="J9" s="8">
        <v>48</v>
      </c>
    </row>
    <row r="10" spans="2:10" ht="13.5" thickBot="1" x14ac:dyDescent="0.25">
      <c r="B10" s="13" t="s">
        <v>48</v>
      </c>
      <c r="C10" s="31">
        <v>0.71597222222222223</v>
      </c>
      <c r="D10" s="14">
        <v>51.63</v>
      </c>
      <c r="E10" s="9">
        <v>47</v>
      </c>
      <c r="G10" s="15" t="s">
        <v>15</v>
      </c>
      <c r="H10" s="30">
        <v>0.54513888888888895</v>
      </c>
      <c r="I10" s="11">
        <v>63.02</v>
      </c>
      <c r="J10" s="16">
        <v>47</v>
      </c>
    </row>
    <row r="11" spans="2:10" ht="13.5" thickBot="1" x14ac:dyDescent="0.25">
      <c r="G11" s="13" t="s">
        <v>54</v>
      </c>
      <c r="H11" s="31">
        <v>0.57291666666666663</v>
      </c>
      <c r="I11" s="14">
        <v>59.97</v>
      </c>
      <c r="J11" s="9">
        <v>46</v>
      </c>
    </row>
  </sheetData>
  <sortState xmlns:xlrd2="http://schemas.microsoft.com/office/spreadsheetml/2017/richdata2" ref="G7:I11">
    <sortCondition descending="1" ref="I7:I11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3"/>
  <sheetViews>
    <sheetView workbookViewId="0">
      <selection activeCell="G43" sqref="G43"/>
    </sheetView>
  </sheetViews>
  <sheetFormatPr defaultRowHeight="12.75" x14ac:dyDescent="0.2"/>
  <cols>
    <col min="2" max="2" width="20.85546875" customWidth="1"/>
    <col min="3" max="3" width="9.140625" style="5" customWidth="1"/>
    <col min="4" max="4" width="9.140625" style="5"/>
    <col min="7" max="7" width="21.85546875" customWidth="1"/>
  </cols>
  <sheetData>
    <row r="1" spans="2:10" ht="13.5" thickBot="1" x14ac:dyDescent="0.25"/>
    <row r="2" spans="2:10" ht="15.75" customHeight="1" x14ac:dyDescent="0.25">
      <c r="B2" s="1"/>
      <c r="C2" s="1"/>
      <c r="D2" s="58" t="s">
        <v>33</v>
      </c>
      <c r="E2" s="53"/>
      <c r="F2" s="53"/>
      <c r="G2" s="53"/>
      <c r="H2" s="54"/>
    </row>
    <row r="3" spans="2:10" ht="13.5" customHeight="1" thickBot="1" x14ac:dyDescent="0.3">
      <c r="B3" s="4"/>
      <c r="C3" s="4"/>
      <c r="D3" s="55">
        <v>43257</v>
      </c>
      <c r="E3" s="56"/>
      <c r="F3" s="56"/>
      <c r="G3" s="56"/>
      <c r="H3" s="57"/>
    </row>
    <row r="4" spans="2:10" ht="13.5" thickBot="1" x14ac:dyDescent="0.25"/>
    <row r="5" spans="2:10" ht="13.5" thickBot="1" x14ac:dyDescent="0.25">
      <c r="B5" s="49" t="s">
        <v>14</v>
      </c>
      <c r="C5" s="50"/>
      <c r="D5" s="50"/>
      <c r="E5" s="51"/>
      <c r="G5" s="49" t="s">
        <v>13</v>
      </c>
      <c r="H5" s="50"/>
      <c r="I5" s="50"/>
      <c r="J5" s="51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7" t="s">
        <v>2</v>
      </c>
      <c r="G6" s="10" t="s">
        <v>3</v>
      </c>
      <c r="H6" s="3" t="s">
        <v>1</v>
      </c>
      <c r="I6" s="3" t="s">
        <v>4</v>
      </c>
      <c r="J6" s="37" t="s">
        <v>2</v>
      </c>
    </row>
    <row r="7" spans="2:10" x14ac:dyDescent="0.2">
      <c r="B7" s="12" t="s">
        <v>19</v>
      </c>
      <c r="C7" s="29">
        <v>1.1238425925925928E-2</v>
      </c>
      <c r="D7" s="11">
        <v>59.53</v>
      </c>
      <c r="E7" s="8">
        <v>50</v>
      </c>
      <c r="G7" s="12" t="s">
        <v>53</v>
      </c>
      <c r="H7" s="29">
        <v>8.0092592592592594E-3</v>
      </c>
      <c r="I7" s="11">
        <v>71.489999999999995</v>
      </c>
      <c r="J7" s="8">
        <v>50</v>
      </c>
    </row>
    <row r="8" spans="2:10" x14ac:dyDescent="0.2">
      <c r="B8" s="15" t="s">
        <v>56</v>
      </c>
      <c r="C8" s="30">
        <v>1.119212962962963E-2</v>
      </c>
      <c r="D8" s="11">
        <v>58.3</v>
      </c>
      <c r="E8" s="16">
        <v>49</v>
      </c>
      <c r="G8" s="12" t="s">
        <v>11</v>
      </c>
      <c r="H8" s="29">
        <v>8.7152777777777784E-3</v>
      </c>
      <c r="I8" s="11">
        <v>69.28</v>
      </c>
      <c r="J8" s="8">
        <v>49</v>
      </c>
    </row>
    <row r="9" spans="2:10" ht="13.5" thickBot="1" x14ac:dyDescent="0.25">
      <c r="B9" s="13" t="s">
        <v>57</v>
      </c>
      <c r="C9" s="31">
        <v>1.2129629629629629E-2</v>
      </c>
      <c r="D9" s="14">
        <v>51.64</v>
      </c>
      <c r="E9" s="9">
        <v>48</v>
      </c>
      <c r="G9" s="15" t="s">
        <v>50</v>
      </c>
      <c r="H9" s="30">
        <v>8.3796296296296292E-3</v>
      </c>
      <c r="I9" s="11">
        <v>68.33</v>
      </c>
      <c r="J9" s="16">
        <v>48</v>
      </c>
    </row>
    <row r="10" spans="2:10" x14ac:dyDescent="0.2">
      <c r="G10" s="12" t="s">
        <v>27</v>
      </c>
      <c r="H10" s="29">
        <v>9.4444444444444445E-3</v>
      </c>
      <c r="I10" s="11">
        <v>65.989999999999995</v>
      </c>
      <c r="J10" s="8">
        <v>47</v>
      </c>
    </row>
    <row r="11" spans="2:10" x14ac:dyDescent="0.2">
      <c r="G11" s="12" t="s">
        <v>55</v>
      </c>
      <c r="H11" s="29">
        <v>9.4444444444444445E-3</v>
      </c>
      <c r="I11" s="11">
        <v>65.989999999999995</v>
      </c>
      <c r="J11" s="8">
        <v>47</v>
      </c>
    </row>
    <row r="12" spans="2:10" x14ac:dyDescent="0.2">
      <c r="G12" s="15" t="s">
        <v>54</v>
      </c>
      <c r="H12" s="30">
        <v>9.1319444444444443E-3</v>
      </c>
      <c r="I12" s="11">
        <v>62.7</v>
      </c>
      <c r="J12" s="16">
        <v>45</v>
      </c>
    </row>
    <row r="13" spans="2:10" ht="13.5" thickBot="1" x14ac:dyDescent="0.25">
      <c r="G13" s="13" t="s">
        <v>15</v>
      </c>
      <c r="H13" s="31">
        <v>9.432870370370371E-3</v>
      </c>
      <c r="I13" s="14">
        <v>60.7</v>
      </c>
      <c r="J13" s="9">
        <v>44</v>
      </c>
    </row>
  </sheetData>
  <sortState xmlns:xlrd2="http://schemas.microsoft.com/office/spreadsheetml/2017/richdata2" ref="G7:I13">
    <sortCondition descending="1" ref="I7:I13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11"/>
  <sheetViews>
    <sheetView workbookViewId="0">
      <selection activeCell="E42" sqref="E42"/>
    </sheetView>
  </sheetViews>
  <sheetFormatPr defaultRowHeight="12.75" x14ac:dyDescent="0.2"/>
  <cols>
    <col min="2" max="2" width="20.85546875" customWidth="1"/>
    <col min="3" max="3" width="9.140625" style="5" customWidth="1"/>
    <col min="4" max="4" width="9.140625" style="5"/>
    <col min="7" max="7" width="21.85546875" customWidth="1"/>
  </cols>
  <sheetData>
    <row r="1" spans="2:10" ht="13.5" thickBot="1" x14ac:dyDescent="0.25"/>
    <row r="2" spans="2:10" ht="15.75" customHeight="1" x14ac:dyDescent="0.25">
      <c r="B2" s="1"/>
      <c r="C2" s="1"/>
      <c r="D2" s="52" t="s">
        <v>35</v>
      </c>
      <c r="E2" s="53"/>
      <c r="F2" s="53"/>
      <c r="G2" s="53"/>
      <c r="H2" s="54"/>
    </row>
    <row r="3" spans="2:10" ht="13.5" customHeight="1" thickBot="1" x14ac:dyDescent="0.3">
      <c r="B3" s="4"/>
      <c r="C3" s="4"/>
      <c r="D3" s="55">
        <v>43271</v>
      </c>
      <c r="E3" s="56"/>
      <c r="F3" s="56"/>
      <c r="G3" s="56"/>
      <c r="H3" s="57"/>
    </row>
    <row r="4" spans="2:10" ht="13.5" thickBot="1" x14ac:dyDescent="0.25"/>
    <row r="5" spans="2:10" ht="13.5" thickBot="1" x14ac:dyDescent="0.25">
      <c r="B5" s="49" t="s">
        <v>14</v>
      </c>
      <c r="C5" s="50"/>
      <c r="D5" s="50"/>
      <c r="E5" s="51"/>
      <c r="G5" s="49" t="s">
        <v>13</v>
      </c>
      <c r="H5" s="50"/>
      <c r="I5" s="50"/>
      <c r="J5" s="51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7" t="s">
        <v>2</v>
      </c>
      <c r="G6" s="10" t="s">
        <v>3</v>
      </c>
      <c r="H6" s="3" t="s">
        <v>1</v>
      </c>
      <c r="I6" s="3" t="s">
        <v>4</v>
      </c>
      <c r="J6" s="37" t="s">
        <v>2</v>
      </c>
    </row>
    <row r="7" spans="2:10" x14ac:dyDescent="0.2">
      <c r="B7" s="12" t="s">
        <v>9</v>
      </c>
      <c r="C7" s="29">
        <v>8.5416666666666679E-3</v>
      </c>
      <c r="D7" s="11">
        <v>74.739999999999995</v>
      </c>
      <c r="E7" s="8">
        <v>50</v>
      </c>
      <c r="G7" s="12" t="s">
        <v>53</v>
      </c>
      <c r="H7" s="29">
        <v>8.1597222222222227E-3</v>
      </c>
      <c r="I7" s="11">
        <v>70.17</v>
      </c>
      <c r="J7" s="8">
        <v>50</v>
      </c>
    </row>
    <row r="8" spans="2:10" x14ac:dyDescent="0.2">
      <c r="B8" s="15" t="s">
        <v>19</v>
      </c>
      <c r="C8" s="30">
        <v>1.091435185185185E-2</v>
      </c>
      <c r="D8" s="11">
        <v>61.29</v>
      </c>
      <c r="E8" s="16">
        <v>49</v>
      </c>
      <c r="G8" s="12" t="s">
        <v>50</v>
      </c>
      <c r="H8" s="29">
        <v>8.4027777777777781E-3</v>
      </c>
      <c r="I8" s="11">
        <v>68.14</v>
      </c>
      <c r="J8" s="8">
        <v>49</v>
      </c>
    </row>
    <row r="9" spans="2:10" ht="13.5" thickBot="1" x14ac:dyDescent="0.25">
      <c r="B9" s="13" t="s">
        <v>57</v>
      </c>
      <c r="C9" s="31">
        <v>1.1909722222222223E-2</v>
      </c>
      <c r="D9" s="14">
        <v>52.59</v>
      </c>
      <c r="E9" s="9">
        <v>48</v>
      </c>
      <c r="G9" s="15" t="s">
        <v>55</v>
      </c>
      <c r="H9" s="30">
        <v>9.7569444444444448E-3</v>
      </c>
      <c r="I9" s="11">
        <v>63.88</v>
      </c>
      <c r="J9" s="16">
        <v>48</v>
      </c>
    </row>
    <row r="10" spans="2:10" x14ac:dyDescent="0.2">
      <c r="G10" s="12" t="s">
        <v>15</v>
      </c>
      <c r="H10" s="29">
        <v>9.0162037037037034E-3</v>
      </c>
      <c r="I10" s="11">
        <v>63.51</v>
      </c>
      <c r="J10" s="8">
        <v>47</v>
      </c>
    </row>
    <row r="11" spans="2:10" ht="13.5" thickBot="1" x14ac:dyDescent="0.25">
      <c r="G11" s="13" t="s">
        <v>54</v>
      </c>
      <c r="H11" s="31">
        <v>9.3055555555555548E-3</v>
      </c>
      <c r="I11" s="14">
        <v>61.53</v>
      </c>
      <c r="J11" s="9">
        <v>46</v>
      </c>
    </row>
  </sheetData>
  <sortState xmlns:xlrd2="http://schemas.microsoft.com/office/spreadsheetml/2017/richdata2" ref="G7:I11">
    <sortCondition descending="1" ref="I7:I11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11"/>
  <sheetViews>
    <sheetView zoomScaleNormal="100" workbookViewId="0">
      <selection activeCell="G53" sqref="G53"/>
    </sheetView>
  </sheetViews>
  <sheetFormatPr defaultRowHeight="12.75" x14ac:dyDescent="0.2"/>
  <cols>
    <col min="2" max="2" width="20.85546875" customWidth="1"/>
    <col min="3" max="3" width="9.140625" style="5" customWidth="1"/>
    <col min="4" max="4" width="9.140625" style="5"/>
    <col min="7" max="7" width="21.85546875" customWidth="1"/>
  </cols>
  <sheetData>
    <row r="1" spans="2:10" ht="13.5" thickBot="1" x14ac:dyDescent="0.25"/>
    <row r="2" spans="2:10" ht="15.75" customHeight="1" x14ac:dyDescent="0.25">
      <c r="B2" s="1"/>
      <c r="C2" s="1"/>
      <c r="D2" s="52" t="s">
        <v>33</v>
      </c>
      <c r="E2" s="53"/>
      <c r="F2" s="53"/>
      <c r="G2" s="53"/>
      <c r="H2" s="54"/>
    </row>
    <row r="3" spans="2:10" ht="13.5" customHeight="1" thickBot="1" x14ac:dyDescent="0.3">
      <c r="B3" s="4"/>
      <c r="C3" s="4"/>
      <c r="D3" s="55">
        <v>43285</v>
      </c>
      <c r="E3" s="56"/>
      <c r="F3" s="56"/>
      <c r="G3" s="56"/>
      <c r="H3" s="57"/>
    </row>
    <row r="4" spans="2:10" ht="13.5" thickBot="1" x14ac:dyDescent="0.25"/>
    <row r="5" spans="2:10" ht="13.5" thickBot="1" x14ac:dyDescent="0.25">
      <c r="B5" s="49" t="s">
        <v>14</v>
      </c>
      <c r="C5" s="50"/>
      <c r="D5" s="50"/>
      <c r="E5" s="51"/>
      <c r="G5" s="49" t="s">
        <v>13</v>
      </c>
      <c r="H5" s="50"/>
      <c r="I5" s="50"/>
      <c r="J5" s="51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7" t="s">
        <v>2</v>
      </c>
      <c r="G6" s="10" t="s">
        <v>3</v>
      </c>
      <c r="H6" s="3" t="s">
        <v>1</v>
      </c>
      <c r="I6" s="3" t="s">
        <v>4</v>
      </c>
      <c r="J6" s="37" t="s">
        <v>2</v>
      </c>
    </row>
    <row r="7" spans="2:10" x14ac:dyDescent="0.2">
      <c r="B7" s="12" t="s">
        <v>56</v>
      </c>
      <c r="C7" s="29">
        <v>9.1319444444444443E-3</v>
      </c>
      <c r="D7" s="11">
        <v>71.45</v>
      </c>
      <c r="E7" s="8">
        <v>50</v>
      </c>
      <c r="G7" s="12" t="s">
        <v>53</v>
      </c>
      <c r="H7" s="29">
        <v>8.1018518518518514E-3</v>
      </c>
      <c r="I7" s="11">
        <v>70.67</v>
      </c>
      <c r="J7" s="8">
        <v>50</v>
      </c>
    </row>
    <row r="8" spans="2:10" x14ac:dyDescent="0.2">
      <c r="B8" s="12" t="s">
        <v>57</v>
      </c>
      <c r="C8" s="29">
        <v>1.1620370370370371E-2</v>
      </c>
      <c r="D8" s="11">
        <v>53.9</v>
      </c>
      <c r="E8" s="8">
        <v>49</v>
      </c>
      <c r="G8" s="12" t="s">
        <v>55</v>
      </c>
      <c r="H8" s="29">
        <v>9.2708333333333341E-3</v>
      </c>
      <c r="I8" s="11">
        <v>67.23</v>
      </c>
      <c r="J8" s="8">
        <v>49</v>
      </c>
    </row>
    <row r="9" spans="2:10" ht="13.5" thickBot="1" x14ac:dyDescent="0.25">
      <c r="B9" s="13" t="s">
        <v>19</v>
      </c>
      <c r="C9" s="31">
        <v>1.3472222222222221E-2</v>
      </c>
      <c r="D9" s="14">
        <v>49.66</v>
      </c>
      <c r="E9" s="9">
        <v>48</v>
      </c>
      <c r="G9" s="12" t="s">
        <v>27</v>
      </c>
      <c r="H9" s="30">
        <v>9.3981481481481485E-3</v>
      </c>
      <c r="I9" s="11">
        <v>66.319999999999993</v>
      </c>
      <c r="J9" s="16">
        <v>48</v>
      </c>
    </row>
    <row r="10" spans="2:10" x14ac:dyDescent="0.2">
      <c r="G10" s="12" t="s">
        <v>15</v>
      </c>
      <c r="H10" s="30">
        <v>8.9583333333333338E-3</v>
      </c>
      <c r="I10" s="11">
        <v>63.92</v>
      </c>
      <c r="J10" s="16">
        <v>47</v>
      </c>
    </row>
    <row r="11" spans="2:10" ht="13.5" thickBot="1" x14ac:dyDescent="0.25">
      <c r="G11" s="13" t="s">
        <v>54</v>
      </c>
      <c r="H11" s="31">
        <v>9.2361111111111116E-3</v>
      </c>
      <c r="I11" s="14">
        <v>61.99</v>
      </c>
      <c r="J11" s="9">
        <v>46</v>
      </c>
    </row>
  </sheetData>
  <sortState xmlns:xlrd2="http://schemas.microsoft.com/office/spreadsheetml/2017/richdata2" ref="G7:I11">
    <sortCondition descending="1" ref="I7:I11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12"/>
  <sheetViews>
    <sheetView workbookViewId="0">
      <selection activeCell="G45" sqref="G45"/>
    </sheetView>
  </sheetViews>
  <sheetFormatPr defaultRowHeight="12.75" x14ac:dyDescent="0.2"/>
  <cols>
    <col min="2" max="2" width="20.85546875" customWidth="1"/>
    <col min="3" max="3" width="9.140625" style="5" customWidth="1"/>
    <col min="4" max="4" width="9.140625" style="5"/>
    <col min="7" max="7" width="21.85546875" customWidth="1"/>
  </cols>
  <sheetData>
    <row r="1" spans="2:10" ht="13.5" thickBot="1" x14ac:dyDescent="0.25"/>
    <row r="2" spans="2:10" ht="15.75" customHeight="1" x14ac:dyDescent="0.25">
      <c r="B2" s="1"/>
      <c r="C2" s="1"/>
      <c r="D2" s="52" t="s">
        <v>38</v>
      </c>
      <c r="E2" s="53"/>
      <c r="F2" s="53"/>
      <c r="G2" s="53"/>
      <c r="H2" s="54"/>
    </row>
    <row r="3" spans="2:10" ht="13.5" customHeight="1" thickBot="1" x14ac:dyDescent="0.3">
      <c r="B3" s="4"/>
      <c r="C3" s="4"/>
      <c r="D3" s="55"/>
      <c r="E3" s="56"/>
      <c r="F3" s="56"/>
      <c r="G3" s="56"/>
      <c r="H3" s="57"/>
    </row>
    <row r="4" spans="2:10" ht="13.5" thickBot="1" x14ac:dyDescent="0.25"/>
    <row r="5" spans="2:10" ht="13.5" thickBot="1" x14ac:dyDescent="0.25">
      <c r="B5" s="49" t="s">
        <v>14</v>
      </c>
      <c r="C5" s="50"/>
      <c r="D5" s="50"/>
      <c r="E5" s="51"/>
      <c r="G5" s="49" t="s">
        <v>13</v>
      </c>
      <c r="H5" s="50"/>
      <c r="I5" s="50"/>
      <c r="J5" s="51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7" t="s">
        <v>2</v>
      </c>
      <c r="G6" s="10" t="s">
        <v>3</v>
      </c>
      <c r="H6" s="3" t="s">
        <v>1</v>
      </c>
      <c r="I6" s="3" t="s">
        <v>4</v>
      </c>
      <c r="J6" s="37" t="s">
        <v>2</v>
      </c>
    </row>
    <row r="7" spans="2:10" ht="13.5" thickBot="1" x14ac:dyDescent="0.25">
      <c r="B7" s="13" t="s">
        <v>9</v>
      </c>
      <c r="C7" s="31">
        <v>0.48402777777777778</v>
      </c>
      <c r="D7" s="14">
        <v>79.13</v>
      </c>
      <c r="E7" s="9">
        <v>50</v>
      </c>
      <c r="G7" s="12" t="s">
        <v>11</v>
      </c>
      <c r="H7" s="29">
        <v>0.50069444444444444</v>
      </c>
      <c r="I7" s="11">
        <v>72.36</v>
      </c>
      <c r="J7" s="8">
        <v>50</v>
      </c>
    </row>
    <row r="8" spans="2:10" x14ac:dyDescent="0.2">
      <c r="G8" s="12" t="s">
        <v>53</v>
      </c>
      <c r="H8" s="29">
        <v>0.4826388888888889</v>
      </c>
      <c r="I8" s="11">
        <v>71.180000000000007</v>
      </c>
      <c r="J8" s="8">
        <v>49</v>
      </c>
    </row>
    <row r="9" spans="2:10" x14ac:dyDescent="0.2">
      <c r="G9" s="12" t="s">
        <v>55</v>
      </c>
      <c r="H9" s="29">
        <v>0.57430555555555551</v>
      </c>
      <c r="I9" s="11">
        <v>65.11</v>
      </c>
      <c r="J9" s="8">
        <v>48</v>
      </c>
    </row>
    <row r="10" spans="2:10" x14ac:dyDescent="0.2">
      <c r="G10" s="12" t="s">
        <v>54</v>
      </c>
      <c r="H10" s="30">
        <v>0.52916666666666667</v>
      </c>
      <c r="I10" s="11">
        <v>64.92</v>
      </c>
      <c r="J10" s="16">
        <v>47</v>
      </c>
    </row>
    <row r="11" spans="2:10" x14ac:dyDescent="0.2">
      <c r="G11" s="12" t="s">
        <v>15</v>
      </c>
      <c r="H11" s="30">
        <v>0.82777777777777783</v>
      </c>
      <c r="I11" s="11">
        <v>41.5</v>
      </c>
      <c r="J11" s="16">
        <v>46</v>
      </c>
    </row>
    <row r="12" spans="2:10" ht="13.5" thickBot="1" x14ac:dyDescent="0.25">
      <c r="G12" s="13" t="s">
        <v>58</v>
      </c>
      <c r="H12" s="31">
        <v>0.82986111111111116</v>
      </c>
      <c r="I12" s="14">
        <v>39.74</v>
      </c>
      <c r="J12" s="9">
        <v>45</v>
      </c>
    </row>
  </sheetData>
  <sortState xmlns:xlrd2="http://schemas.microsoft.com/office/spreadsheetml/2017/richdata2" ref="G7:I12">
    <sortCondition descending="1" ref="I7:I12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10"/>
  <sheetViews>
    <sheetView workbookViewId="0">
      <selection activeCell="B8" sqref="B8"/>
    </sheetView>
  </sheetViews>
  <sheetFormatPr defaultRowHeight="12.75" x14ac:dyDescent="0.2"/>
  <cols>
    <col min="2" max="2" width="20.85546875" customWidth="1"/>
    <col min="3" max="3" width="9.140625" style="5" customWidth="1"/>
    <col min="4" max="4" width="9.140625" style="5"/>
    <col min="7" max="7" width="21.85546875" customWidth="1"/>
  </cols>
  <sheetData>
    <row r="1" spans="2:10" ht="13.5" thickBot="1" x14ac:dyDescent="0.25"/>
    <row r="2" spans="2:10" ht="15.75" customHeight="1" x14ac:dyDescent="0.25">
      <c r="B2" s="1"/>
      <c r="C2" s="1"/>
      <c r="D2" s="52" t="s">
        <v>40</v>
      </c>
      <c r="E2" s="53"/>
      <c r="F2" s="53"/>
      <c r="G2" s="53"/>
      <c r="H2" s="54"/>
    </row>
    <row r="3" spans="2:10" ht="13.5" customHeight="1" thickBot="1" x14ac:dyDescent="0.3">
      <c r="B3" s="4"/>
      <c r="C3" s="4"/>
      <c r="D3" s="55">
        <v>43313</v>
      </c>
      <c r="E3" s="56"/>
      <c r="F3" s="56"/>
      <c r="G3" s="56"/>
      <c r="H3" s="57"/>
    </row>
    <row r="4" spans="2:10" ht="13.5" thickBot="1" x14ac:dyDescent="0.25"/>
    <row r="5" spans="2:10" ht="13.5" thickBot="1" x14ac:dyDescent="0.25">
      <c r="B5" s="49" t="s">
        <v>14</v>
      </c>
      <c r="C5" s="50"/>
      <c r="D5" s="50"/>
      <c r="E5" s="51"/>
      <c r="G5" s="49" t="s">
        <v>13</v>
      </c>
      <c r="H5" s="50"/>
      <c r="I5" s="50"/>
      <c r="J5" s="51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7" t="s">
        <v>2</v>
      </c>
      <c r="G6" s="10" t="s">
        <v>3</v>
      </c>
      <c r="H6" s="3" t="s">
        <v>1</v>
      </c>
      <c r="I6" s="3" t="s">
        <v>4</v>
      </c>
      <c r="J6" s="37" t="s">
        <v>2</v>
      </c>
    </row>
    <row r="7" spans="2:10" x14ac:dyDescent="0.2">
      <c r="B7" s="12" t="s">
        <v>9</v>
      </c>
      <c r="C7" s="29">
        <v>8.113425925925925E-3</v>
      </c>
      <c r="D7" s="11">
        <v>78.680000000000007</v>
      </c>
      <c r="E7" s="8">
        <v>50</v>
      </c>
      <c r="G7" s="12" t="s">
        <v>53</v>
      </c>
      <c r="H7" s="29">
        <v>7.8009259259259256E-3</v>
      </c>
      <c r="I7" s="11">
        <v>73.400000000000006</v>
      </c>
      <c r="J7" s="8">
        <v>50</v>
      </c>
    </row>
    <row r="8" spans="2:10" x14ac:dyDescent="0.2">
      <c r="B8" s="22" t="s">
        <v>56</v>
      </c>
      <c r="C8" s="30">
        <v>1.0185185185185184E-2</v>
      </c>
      <c r="D8" s="45">
        <v>64.069999999999993</v>
      </c>
      <c r="E8" s="16">
        <v>49</v>
      </c>
      <c r="G8" s="12" t="s">
        <v>15</v>
      </c>
      <c r="H8" s="29">
        <v>8.8773148148148153E-3</v>
      </c>
      <c r="I8" s="11">
        <v>64.5</v>
      </c>
      <c r="J8" s="16">
        <v>49</v>
      </c>
    </row>
    <row r="9" spans="2:10" x14ac:dyDescent="0.2">
      <c r="B9" s="15" t="s">
        <v>19</v>
      </c>
      <c r="C9" s="30">
        <v>1.0925925925925924E-2</v>
      </c>
      <c r="D9" s="45">
        <v>61.23</v>
      </c>
      <c r="E9" s="16">
        <v>48</v>
      </c>
      <c r="G9" s="15" t="s">
        <v>27</v>
      </c>
      <c r="H9" s="30">
        <v>9.9652777777777778E-3</v>
      </c>
      <c r="I9" s="11">
        <v>62.54</v>
      </c>
      <c r="J9" s="16">
        <v>48</v>
      </c>
    </row>
    <row r="10" spans="2:10" ht="13.5" thickBot="1" x14ac:dyDescent="0.25">
      <c r="B10" s="13" t="s">
        <v>57</v>
      </c>
      <c r="C10" s="31">
        <v>1.1562499999999998E-2</v>
      </c>
      <c r="D10" s="14">
        <v>54.17</v>
      </c>
      <c r="E10" s="9">
        <v>47</v>
      </c>
      <c r="G10" s="13" t="s">
        <v>11</v>
      </c>
      <c r="H10" s="31">
        <v>1.3969907407407408E-2</v>
      </c>
      <c r="I10" s="14">
        <v>43.22</v>
      </c>
      <c r="J10" s="9">
        <v>47</v>
      </c>
    </row>
  </sheetData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J9"/>
  <sheetViews>
    <sheetView workbookViewId="0">
      <selection activeCell="G50" sqref="G50"/>
    </sheetView>
  </sheetViews>
  <sheetFormatPr defaultRowHeight="12.75" x14ac:dyDescent="0.2"/>
  <cols>
    <col min="2" max="2" width="20.85546875" customWidth="1"/>
    <col min="3" max="3" width="9.140625" style="5" customWidth="1"/>
    <col min="4" max="4" width="9.140625" style="5"/>
    <col min="7" max="7" width="21.85546875" customWidth="1"/>
  </cols>
  <sheetData>
    <row r="1" spans="2:10" ht="13.5" thickBot="1" x14ac:dyDescent="0.25"/>
    <row r="2" spans="2:10" ht="15.75" customHeight="1" x14ac:dyDescent="0.25">
      <c r="B2" s="1"/>
      <c r="C2" s="1"/>
      <c r="D2" s="52" t="s">
        <v>42</v>
      </c>
      <c r="E2" s="53"/>
      <c r="F2" s="53"/>
      <c r="G2" s="53"/>
      <c r="H2" s="54"/>
    </row>
    <row r="3" spans="2:10" ht="13.5" customHeight="1" thickBot="1" x14ac:dyDescent="0.3">
      <c r="B3" s="4"/>
      <c r="C3" s="4"/>
      <c r="D3" s="55">
        <v>43317</v>
      </c>
      <c r="E3" s="56"/>
      <c r="F3" s="56"/>
      <c r="G3" s="56"/>
      <c r="H3" s="57"/>
    </row>
    <row r="4" spans="2:10" ht="13.5" thickBot="1" x14ac:dyDescent="0.25"/>
    <row r="5" spans="2:10" ht="13.5" thickBot="1" x14ac:dyDescent="0.25">
      <c r="B5" s="49" t="s">
        <v>14</v>
      </c>
      <c r="C5" s="50"/>
      <c r="D5" s="50"/>
      <c r="E5" s="51"/>
      <c r="G5" s="49" t="s">
        <v>13</v>
      </c>
      <c r="H5" s="50"/>
      <c r="I5" s="50"/>
      <c r="J5" s="51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7" t="s">
        <v>2</v>
      </c>
      <c r="G6" s="10" t="s">
        <v>3</v>
      </c>
      <c r="H6" s="3" t="s">
        <v>1</v>
      </c>
      <c r="I6" s="3" t="s">
        <v>4</v>
      </c>
      <c r="J6" s="37" t="s">
        <v>2</v>
      </c>
    </row>
    <row r="7" spans="2:10" x14ac:dyDescent="0.2">
      <c r="B7" s="12" t="s">
        <v>56</v>
      </c>
      <c r="C7" s="29">
        <v>5.8449074074074072E-3</v>
      </c>
      <c r="D7" s="11">
        <v>71.58</v>
      </c>
      <c r="E7" s="8">
        <v>50</v>
      </c>
      <c r="G7" s="12" t="s">
        <v>53</v>
      </c>
      <c r="H7" s="29">
        <v>4.8842592592592592E-3</v>
      </c>
      <c r="I7" s="11">
        <v>75.45</v>
      </c>
      <c r="J7" s="8">
        <v>50</v>
      </c>
    </row>
    <row r="8" spans="2:10" ht="13.5" thickBot="1" x14ac:dyDescent="0.25">
      <c r="B8" s="12" t="s">
        <v>19</v>
      </c>
      <c r="C8" s="29">
        <v>6.4467592592592597E-3</v>
      </c>
      <c r="D8" s="11">
        <v>66.540000000000006</v>
      </c>
      <c r="E8" s="8">
        <v>49</v>
      </c>
      <c r="G8" s="13" t="s">
        <v>11</v>
      </c>
      <c r="H8" s="31">
        <v>5.185185185185185E-3</v>
      </c>
      <c r="I8" s="14">
        <v>74.95</v>
      </c>
      <c r="J8" s="9">
        <v>49</v>
      </c>
    </row>
    <row r="9" spans="2:10" ht="13.5" thickBot="1" x14ac:dyDescent="0.25">
      <c r="B9" s="13" t="s">
        <v>57</v>
      </c>
      <c r="C9" s="31">
        <v>6.5740740740740733E-3</v>
      </c>
      <c r="D9" s="14">
        <v>61.09</v>
      </c>
      <c r="E9" s="9">
        <v>48</v>
      </c>
    </row>
  </sheetData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J12"/>
  <sheetViews>
    <sheetView workbookViewId="0">
      <selection activeCell="F74" sqref="F74"/>
    </sheetView>
  </sheetViews>
  <sheetFormatPr defaultRowHeight="12.75" x14ac:dyDescent="0.2"/>
  <cols>
    <col min="2" max="2" width="20.85546875" customWidth="1"/>
    <col min="3" max="3" width="9.140625" style="5" customWidth="1"/>
    <col min="4" max="4" width="9.140625" style="5"/>
    <col min="7" max="7" width="21.85546875" customWidth="1"/>
  </cols>
  <sheetData>
    <row r="1" spans="2:10" ht="13.5" thickBot="1" x14ac:dyDescent="0.25"/>
    <row r="2" spans="2:10" ht="15.75" customHeight="1" x14ac:dyDescent="0.25">
      <c r="B2" s="1"/>
      <c r="C2" s="1"/>
      <c r="D2" s="52" t="s">
        <v>44</v>
      </c>
      <c r="E2" s="53"/>
      <c r="F2" s="53"/>
      <c r="G2" s="53"/>
      <c r="H2" s="54"/>
    </row>
    <row r="3" spans="2:10" ht="13.5" customHeight="1" thickBot="1" x14ac:dyDescent="0.3">
      <c r="B3" s="4"/>
      <c r="C3" s="4"/>
      <c r="D3" s="55">
        <v>43372</v>
      </c>
      <c r="E3" s="56"/>
      <c r="F3" s="56"/>
      <c r="G3" s="56"/>
      <c r="H3" s="57"/>
    </row>
    <row r="4" spans="2:10" ht="13.5" thickBot="1" x14ac:dyDescent="0.25"/>
    <row r="5" spans="2:10" ht="13.5" thickBot="1" x14ac:dyDescent="0.25">
      <c r="B5" s="49" t="s">
        <v>14</v>
      </c>
      <c r="C5" s="50"/>
      <c r="D5" s="50"/>
      <c r="E5" s="51"/>
      <c r="G5" s="49" t="s">
        <v>13</v>
      </c>
      <c r="H5" s="50"/>
      <c r="I5" s="50"/>
      <c r="J5" s="51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7" t="s">
        <v>2</v>
      </c>
      <c r="G6" s="10" t="s">
        <v>3</v>
      </c>
      <c r="H6" s="3" t="s">
        <v>1</v>
      </c>
      <c r="I6" s="3" t="s">
        <v>4</v>
      </c>
      <c r="J6" s="37" t="s">
        <v>2</v>
      </c>
    </row>
    <row r="7" spans="2:10" x14ac:dyDescent="0.2">
      <c r="B7" s="12"/>
      <c r="C7" s="29"/>
      <c r="D7" s="11"/>
      <c r="E7" s="8"/>
      <c r="G7" s="12" t="s">
        <v>53</v>
      </c>
      <c r="H7" s="29">
        <v>1.4479166666666668E-2</v>
      </c>
      <c r="I7" s="11">
        <v>69.56</v>
      </c>
      <c r="J7" s="8">
        <v>50</v>
      </c>
    </row>
    <row r="8" spans="2:10" ht="13.5" thickBot="1" x14ac:dyDescent="0.25">
      <c r="B8" s="13"/>
      <c r="C8" s="31"/>
      <c r="D8" s="14"/>
      <c r="E8" s="9"/>
      <c r="G8" s="12" t="s">
        <v>11</v>
      </c>
      <c r="H8" s="29">
        <v>1.5810185185185184E-2</v>
      </c>
      <c r="I8" s="11">
        <v>67.180000000000007</v>
      </c>
      <c r="J8" s="8">
        <v>49</v>
      </c>
    </row>
    <row r="9" spans="2:10" x14ac:dyDescent="0.2">
      <c r="G9" s="15" t="s">
        <v>55</v>
      </c>
      <c r="H9" s="30">
        <v>1.7523148148148149E-2</v>
      </c>
      <c r="I9" s="11">
        <v>60.62</v>
      </c>
      <c r="J9" s="16">
        <v>48</v>
      </c>
    </row>
    <row r="10" spans="2:10" x14ac:dyDescent="0.2">
      <c r="G10" s="12" t="s">
        <v>54</v>
      </c>
      <c r="H10" s="29">
        <v>1.7094907407407409E-2</v>
      </c>
      <c r="I10" s="11">
        <v>58.92</v>
      </c>
      <c r="J10" s="8">
        <v>47</v>
      </c>
    </row>
    <row r="11" spans="2:10" x14ac:dyDescent="0.2">
      <c r="G11" s="15" t="s">
        <v>59</v>
      </c>
      <c r="H11" s="30">
        <v>2.5405092592592594E-2</v>
      </c>
      <c r="I11" s="11">
        <v>39.65</v>
      </c>
      <c r="J11" s="16">
        <v>46</v>
      </c>
    </row>
    <row r="12" spans="2:10" ht="13.5" thickBot="1" x14ac:dyDescent="0.25">
      <c r="G12" s="13" t="s">
        <v>58</v>
      </c>
      <c r="H12" s="31">
        <v>2.508101851851852E-2</v>
      </c>
      <c r="I12" s="14">
        <v>38.549999999999997</v>
      </c>
      <c r="J12" s="9">
        <v>45</v>
      </c>
    </row>
  </sheetData>
  <sortState xmlns:xlrd2="http://schemas.microsoft.com/office/spreadsheetml/2017/richdata2" ref="G7:I12">
    <sortCondition descending="1" ref="I7:I12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J11"/>
  <sheetViews>
    <sheetView workbookViewId="0">
      <selection activeCell="F25" sqref="F25"/>
    </sheetView>
  </sheetViews>
  <sheetFormatPr defaultRowHeight="12.75" x14ac:dyDescent="0.2"/>
  <cols>
    <col min="2" max="2" width="20.85546875" customWidth="1"/>
    <col min="3" max="3" width="9.140625" style="5" customWidth="1"/>
    <col min="4" max="4" width="9.140625" style="5"/>
    <col min="7" max="7" width="21.85546875" customWidth="1"/>
  </cols>
  <sheetData>
    <row r="1" spans="2:10" ht="13.5" thickBot="1" x14ac:dyDescent="0.25"/>
    <row r="2" spans="2:10" ht="15.75" customHeight="1" x14ac:dyDescent="0.25">
      <c r="B2" s="1"/>
      <c r="C2" s="1"/>
      <c r="D2" s="52" t="s">
        <v>46</v>
      </c>
      <c r="E2" s="53"/>
      <c r="F2" s="53"/>
      <c r="G2" s="53"/>
      <c r="H2" s="54"/>
    </row>
    <row r="3" spans="2:10" ht="13.5" customHeight="1" thickBot="1" x14ac:dyDescent="0.3">
      <c r="B3" s="4"/>
      <c r="C3" s="4"/>
      <c r="D3" s="55">
        <v>43387</v>
      </c>
      <c r="E3" s="56"/>
      <c r="F3" s="56"/>
      <c r="G3" s="56"/>
      <c r="H3" s="57"/>
    </row>
    <row r="4" spans="2:10" ht="13.5" thickBot="1" x14ac:dyDescent="0.25"/>
    <row r="5" spans="2:10" ht="13.5" thickBot="1" x14ac:dyDescent="0.25">
      <c r="B5" s="49" t="s">
        <v>14</v>
      </c>
      <c r="C5" s="50"/>
      <c r="D5" s="50"/>
      <c r="E5" s="51"/>
      <c r="G5" s="49" t="s">
        <v>13</v>
      </c>
      <c r="H5" s="50"/>
      <c r="I5" s="50"/>
      <c r="J5" s="51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7" t="s">
        <v>2</v>
      </c>
      <c r="G6" s="10" t="s">
        <v>3</v>
      </c>
      <c r="H6" s="3" t="s">
        <v>1</v>
      </c>
      <c r="I6" s="3" t="s">
        <v>4</v>
      </c>
      <c r="J6" s="37" t="s">
        <v>2</v>
      </c>
    </row>
    <row r="7" spans="2:10" ht="13.5" thickBot="1" x14ac:dyDescent="0.25">
      <c r="B7" s="13" t="s">
        <v>16</v>
      </c>
      <c r="C7" s="31">
        <v>2.7905092592592592E-2</v>
      </c>
      <c r="D7" s="14">
        <v>40.51</v>
      </c>
      <c r="E7" s="9">
        <v>50</v>
      </c>
      <c r="G7" s="12" t="s">
        <v>53</v>
      </c>
      <c r="H7" s="29">
        <v>1.4178240740740741E-2</v>
      </c>
      <c r="I7" s="11">
        <v>69.5</v>
      </c>
      <c r="J7" s="8">
        <v>50</v>
      </c>
    </row>
    <row r="8" spans="2:10" x14ac:dyDescent="0.2">
      <c r="G8" s="12" t="s">
        <v>55</v>
      </c>
      <c r="H8" s="29">
        <v>1.6446759259259262E-2</v>
      </c>
      <c r="I8" s="11">
        <v>64.58</v>
      </c>
      <c r="J8" s="8">
        <v>49</v>
      </c>
    </row>
    <row r="9" spans="2:10" x14ac:dyDescent="0.2">
      <c r="G9" s="15" t="s">
        <v>27</v>
      </c>
      <c r="H9" s="30">
        <v>1.7025462962962961E-2</v>
      </c>
      <c r="I9" s="45">
        <v>64.400000000000006</v>
      </c>
      <c r="J9" s="16">
        <v>48</v>
      </c>
    </row>
    <row r="10" spans="2:10" x14ac:dyDescent="0.2">
      <c r="G10" s="15" t="s">
        <v>54</v>
      </c>
      <c r="H10" s="30">
        <v>1.6979166666666667E-2</v>
      </c>
      <c r="I10" s="45">
        <v>58.04</v>
      </c>
      <c r="J10" s="16">
        <v>47</v>
      </c>
    </row>
    <row r="11" spans="2:10" ht="13.5" thickBot="1" x14ac:dyDescent="0.25">
      <c r="G11" s="13" t="s">
        <v>59</v>
      </c>
      <c r="H11" s="31">
        <v>2.5624999999999998E-2</v>
      </c>
      <c r="I11" s="14">
        <v>39.31</v>
      </c>
      <c r="J11" s="9">
        <v>46</v>
      </c>
    </row>
  </sheetData>
  <sortState xmlns:xlrd2="http://schemas.microsoft.com/office/spreadsheetml/2017/richdata2" ref="G7:I11">
    <sortCondition descending="1" ref="I7:I11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5A7C1-F048-41F3-8AD2-39BA7750B73E}">
  <dimension ref="B1:J10"/>
  <sheetViews>
    <sheetView workbookViewId="0">
      <selection activeCell="G46" sqref="G46"/>
    </sheetView>
  </sheetViews>
  <sheetFormatPr defaultRowHeight="12.75" x14ac:dyDescent="0.2"/>
  <cols>
    <col min="2" max="2" width="20.85546875" customWidth="1"/>
    <col min="3" max="3" width="9.140625" style="5" customWidth="1"/>
    <col min="4" max="4" width="9" style="5"/>
    <col min="7" max="7" width="21.85546875" customWidth="1"/>
  </cols>
  <sheetData>
    <row r="1" spans="2:10" ht="13.5" thickBot="1" x14ac:dyDescent="0.25"/>
    <row r="2" spans="2:10" ht="15.75" customHeight="1" x14ac:dyDescent="0.25">
      <c r="B2" s="1"/>
      <c r="C2" s="1"/>
      <c r="D2" s="52" t="s">
        <v>47</v>
      </c>
      <c r="E2" s="53"/>
      <c r="F2" s="53"/>
      <c r="G2" s="53"/>
      <c r="H2" s="54"/>
    </row>
    <row r="3" spans="2:10" ht="13.5" customHeight="1" thickBot="1" x14ac:dyDescent="0.3">
      <c r="B3" s="4"/>
      <c r="C3" s="4"/>
      <c r="D3" s="55">
        <v>43443</v>
      </c>
      <c r="E3" s="56"/>
      <c r="F3" s="56"/>
      <c r="G3" s="56"/>
      <c r="H3" s="57"/>
    </row>
    <row r="4" spans="2:10" ht="13.5" thickBot="1" x14ac:dyDescent="0.25"/>
    <row r="5" spans="2:10" ht="13.5" thickBot="1" x14ac:dyDescent="0.25">
      <c r="B5" s="49" t="s">
        <v>14</v>
      </c>
      <c r="C5" s="50"/>
      <c r="D5" s="50"/>
      <c r="E5" s="51"/>
      <c r="G5" s="49" t="s">
        <v>13</v>
      </c>
      <c r="H5" s="50"/>
      <c r="I5" s="50"/>
      <c r="J5" s="51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8" t="s">
        <v>2</v>
      </c>
      <c r="G6" s="10" t="s">
        <v>3</v>
      </c>
      <c r="H6" s="3" t="s">
        <v>1</v>
      </c>
      <c r="I6" s="3" t="s">
        <v>4</v>
      </c>
      <c r="J6" s="38" t="s">
        <v>2</v>
      </c>
    </row>
    <row r="7" spans="2:10" x14ac:dyDescent="0.2">
      <c r="B7" s="12" t="s">
        <v>56</v>
      </c>
      <c r="C7" s="29">
        <v>2.1759259259259259E-2</v>
      </c>
      <c r="D7" s="11">
        <v>51.96</v>
      </c>
      <c r="E7" s="8">
        <v>50</v>
      </c>
      <c r="G7" s="12" t="s">
        <v>55</v>
      </c>
      <c r="H7" s="29">
        <v>1.7824074074074076E-2</v>
      </c>
      <c r="I7" s="11">
        <v>59.59</v>
      </c>
      <c r="J7" s="8">
        <v>50</v>
      </c>
    </row>
    <row r="8" spans="2:10" x14ac:dyDescent="0.2">
      <c r="B8" s="15" t="s">
        <v>21</v>
      </c>
      <c r="C8" s="59">
        <v>2.9976851851851852E-2</v>
      </c>
      <c r="D8" s="45">
        <v>39.520000000000003</v>
      </c>
      <c r="E8" s="16">
        <v>49</v>
      </c>
      <c r="G8" s="12" t="s">
        <v>11</v>
      </c>
      <c r="H8" s="29">
        <v>1.8518518518518521E-2</v>
      </c>
      <c r="I8" s="45">
        <v>57.36</v>
      </c>
      <c r="J8" s="16">
        <v>49</v>
      </c>
    </row>
    <row r="9" spans="2:10" x14ac:dyDescent="0.2">
      <c r="B9" s="15" t="s">
        <v>16</v>
      </c>
      <c r="C9" s="59">
        <v>2.8715277777777781E-2</v>
      </c>
      <c r="D9" s="45">
        <v>39.369999999999997</v>
      </c>
      <c r="E9" s="16">
        <v>48</v>
      </c>
      <c r="G9" s="15" t="s">
        <v>59</v>
      </c>
      <c r="H9" s="30">
        <v>2.6585648148148146E-2</v>
      </c>
      <c r="I9" s="45">
        <v>37.89</v>
      </c>
      <c r="J9" s="16">
        <v>48</v>
      </c>
    </row>
    <row r="10" spans="2:10" ht="13.5" thickBot="1" x14ac:dyDescent="0.25">
      <c r="B10" s="13" t="s">
        <v>57</v>
      </c>
      <c r="C10" s="60">
        <v>2.8715277777777781E-2</v>
      </c>
      <c r="D10" s="14">
        <v>38</v>
      </c>
      <c r="E10" s="9">
        <v>47</v>
      </c>
      <c r="G10" s="13" t="s">
        <v>58</v>
      </c>
      <c r="H10" s="31">
        <v>2.7858796296296298E-2</v>
      </c>
      <c r="I10" s="14">
        <v>34.700000000000003</v>
      </c>
      <c r="J10" s="9">
        <v>47</v>
      </c>
    </row>
  </sheetData>
  <sortState xmlns:xlrd2="http://schemas.microsoft.com/office/spreadsheetml/2017/richdata2" ref="B7:D10">
    <sortCondition descending="1" ref="D7:D10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Championship positions</vt:lpstr>
      <vt:lpstr>Bourne Rotary 3k</vt:lpstr>
      <vt:lpstr>Langtoft 3k</vt:lpstr>
      <vt:lpstr>PGP 3k (Ferry Meadows)</vt:lpstr>
      <vt:lpstr>PGP 3k (Eye)</vt:lpstr>
      <vt:lpstr>PGP 3k (Ferry Meadows) </vt:lpstr>
      <vt:lpstr>PGP 3k (Stamford)</vt:lpstr>
      <vt:lpstr>PGP 3k (Werrington)</vt:lpstr>
      <vt:lpstr>RR Fun Run 2k  (St Neots)</vt:lpstr>
      <vt:lpstr>Park Run 5k (Rutland Water)</vt:lpstr>
      <vt:lpstr>Anna's Hope Fun Run 5k</vt:lpstr>
      <vt:lpstr>Santa Fun Run 5k(Burghley Park)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Alibobs</dc:creator>
  <cp:lastModifiedBy>Andrew Wade</cp:lastModifiedBy>
  <cp:lastPrinted>2011-05-02T17:13:13Z</cp:lastPrinted>
  <dcterms:created xsi:type="dcterms:W3CDTF">2006-03-20T08:50:17Z</dcterms:created>
  <dcterms:modified xsi:type="dcterms:W3CDTF">2018-12-10T22:08:15Z</dcterms:modified>
</cp:coreProperties>
</file>