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29f22c16550923/Documents/Stamford Striders/"/>
    </mc:Choice>
  </mc:AlternateContent>
  <xr:revisionPtr revIDLastSave="517" documentId="8_{85344ACA-9A24-4701-A57A-BDC120823E81}" xr6:coauthVersionLast="47" xr6:coauthVersionMax="47" xr10:uidLastSave="{8B05C5EA-EB33-4746-AA9F-488ECDC5DCC8}"/>
  <bookViews>
    <workbookView xWindow="28680" yWindow="-120" windowWidth="29040" windowHeight="15840" xr2:uid="{00000000-000D-0000-FFFF-FFFF00000000}"/>
  </bookViews>
  <sheets>
    <sheet name="Championship positions" sheetId="1" r:id="rId1"/>
    <sheet name=" Rutland Water parkrun (5k)" sheetId="26" r:id="rId2"/>
    <sheet name="Thorney Fun Run (3k)" sheetId="28" r:id="rId3"/>
    <sheet name="Langtoft Fun Run (3k)" sheetId="27" r:id="rId4"/>
    <sheet name="Bretton Park Junior parkrun(2k)" sheetId="29" r:id="rId5"/>
    <sheet name="Eye Grand Prix (3k)" sheetId="31" r:id="rId6"/>
    <sheet name="Castle Bytham Chase (5k)" sheetId="32" r:id="rId7"/>
    <sheet name="Stamford Grand Prix (3k)" sheetId="33" r:id="rId8"/>
    <sheet name="PANVAC Grand Prix (3k)" sheetId="34" r:id="rId9"/>
    <sheet name="Werrington Grand Prix (3k)" sheetId="40" r:id="rId10"/>
    <sheet name="Bushfield Grand Prix (3k)" sheetId="36" r:id="rId11"/>
    <sheet name="Central Park Junior parkrun(2k)" sheetId="37" r:id="rId12"/>
    <sheet name="Barnack School (2.5k)" sheetId="38" r:id="rId13"/>
    <sheet name="Peterborough Fun Run (5k)" sheetId="41" r:id="rId14"/>
    <sheet name="Riverside Run (St Neots) (5k)" sheetId="42" r:id="rId15"/>
  </sheets>
  <definedNames>
    <definedName name="_xlnm._FilterDatabase" localSheetId="12" hidden="1">'Barnack School (2.5k)'!$I$7:$L$56</definedName>
    <definedName name="_xlnm._FilterDatabase" localSheetId="10" hidden="1">'Bushfield Grand Prix (3k)'!$I$7:$J$186</definedName>
    <definedName name="_xlnm._FilterDatabase" localSheetId="11" hidden="1">'Central Park Junior parkrun(2k)'!$I$7:$L$56</definedName>
    <definedName name="_xlnm._FilterDatabase" localSheetId="0" hidden="1">'Championship positions'!$B$9:$Q$41</definedName>
    <definedName name="_xlnm._FilterDatabase" localSheetId="13" hidden="1">'Peterborough Fun Run (5k)'!$I$7:$L$56</definedName>
    <definedName name="_xlnm._FilterDatabase" localSheetId="14" hidden="1">'Riverside Run (St Neots) (5k)'!$I$7:$L$56</definedName>
    <definedName name="_xlnm._FilterDatabase" localSheetId="7" hidden="1">'Stamford Grand Prix (3k)'!$I$1:$J$128</definedName>
    <definedName name="_xlnm._FilterDatabase" localSheetId="9" hidden="1">'Werrington Grand Prix (3k)'!$I$7:$J$186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4" i="1" l="1"/>
  <c r="W14" i="1"/>
  <c r="X14" i="1"/>
  <c r="Y14" i="1"/>
  <c r="AJ14" i="1" s="1"/>
  <c r="Z14" i="1"/>
  <c r="AA14" i="1"/>
  <c r="AB14" i="1"/>
  <c r="AC14" i="1"/>
  <c r="AD14" i="1"/>
  <c r="AE14" i="1"/>
  <c r="AF14" i="1"/>
  <c r="AG14" i="1"/>
  <c r="AH14" i="1"/>
  <c r="AI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BS11" i="1"/>
  <c r="BS12" i="1"/>
  <c r="BS10" i="1"/>
  <c r="AZ11" i="1"/>
  <c r="AZ12" i="1"/>
  <c r="AZ10" i="1"/>
  <c r="AG11" i="1"/>
  <c r="AG12" i="1"/>
  <c r="AG13" i="1"/>
  <c r="AG10" i="1"/>
  <c r="N11" i="1"/>
  <c r="N12" i="1"/>
  <c r="N13" i="1"/>
  <c r="N10" i="1"/>
  <c r="AF13" i="1"/>
  <c r="AF10" i="1"/>
  <c r="AF11" i="1"/>
  <c r="AH10" i="1"/>
  <c r="AH11" i="1"/>
  <c r="AH13" i="1"/>
  <c r="AH12" i="1"/>
  <c r="O10" i="1"/>
  <c r="O11" i="1"/>
  <c r="O13" i="1"/>
  <c r="O12" i="1"/>
  <c r="V12" i="1"/>
  <c r="W12" i="1"/>
  <c r="X12" i="1"/>
  <c r="Y12" i="1"/>
  <c r="Z12" i="1"/>
  <c r="AA12" i="1"/>
  <c r="AB12" i="1"/>
  <c r="AC12" i="1"/>
  <c r="AD12" i="1"/>
  <c r="AE12" i="1"/>
  <c r="AF12" i="1"/>
  <c r="AI12" i="1"/>
  <c r="C11" i="1"/>
  <c r="D11" i="1"/>
  <c r="E11" i="1"/>
  <c r="F11" i="1"/>
  <c r="G11" i="1"/>
  <c r="H11" i="1"/>
  <c r="I11" i="1"/>
  <c r="J11" i="1"/>
  <c r="K11" i="1"/>
  <c r="L11" i="1"/>
  <c r="M11" i="1"/>
  <c r="P11" i="1"/>
  <c r="C13" i="1"/>
  <c r="D13" i="1"/>
  <c r="E13" i="1"/>
  <c r="F13" i="1"/>
  <c r="G13" i="1"/>
  <c r="H13" i="1"/>
  <c r="I13" i="1"/>
  <c r="J13" i="1"/>
  <c r="K13" i="1"/>
  <c r="L13" i="1"/>
  <c r="M13" i="1"/>
  <c r="P13" i="1"/>
  <c r="C12" i="1"/>
  <c r="D12" i="1"/>
  <c r="E12" i="1"/>
  <c r="F12" i="1"/>
  <c r="G12" i="1"/>
  <c r="H12" i="1"/>
  <c r="I12" i="1"/>
  <c r="J12" i="1"/>
  <c r="K12" i="1"/>
  <c r="L12" i="1"/>
  <c r="M12" i="1"/>
  <c r="P12" i="1"/>
  <c r="M10" i="1"/>
  <c r="BR11" i="1"/>
  <c r="BR12" i="1"/>
  <c r="BR10" i="1"/>
  <c r="AY11" i="1"/>
  <c r="AY12" i="1"/>
  <c r="AY10" i="1"/>
  <c r="AD11" i="1"/>
  <c r="AD13" i="1"/>
  <c r="AD10" i="1"/>
  <c r="AC10" i="1"/>
  <c r="K10" i="1"/>
  <c r="AW11" i="1"/>
  <c r="AW12" i="1"/>
  <c r="AW10" i="1"/>
  <c r="BQ11" i="1"/>
  <c r="BQ12" i="1"/>
  <c r="BQ10" i="1"/>
  <c r="BP11" i="1"/>
  <c r="BP12" i="1"/>
  <c r="BP10" i="1"/>
  <c r="AV10" i="1"/>
  <c r="BO11" i="1"/>
  <c r="BO12" i="1"/>
  <c r="BO10" i="1"/>
  <c r="AV11" i="1"/>
  <c r="AV12" i="1"/>
  <c r="BN11" i="1"/>
  <c r="BN12" i="1"/>
  <c r="BN10" i="1"/>
  <c r="AU11" i="1"/>
  <c r="AU12" i="1"/>
  <c r="AU10" i="1"/>
  <c r="AB13" i="1"/>
  <c r="AB11" i="1"/>
  <c r="AB10" i="1"/>
  <c r="I10" i="1"/>
  <c r="BM12" i="1"/>
  <c r="BM11" i="1"/>
  <c r="BM10" i="1"/>
  <c r="AT12" i="1"/>
  <c r="AT11" i="1"/>
  <c r="AT10" i="1"/>
  <c r="BH11" i="1"/>
  <c r="BI11" i="1"/>
  <c r="BJ11" i="1"/>
  <c r="BK11" i="1"/>
  <c r="BL11" i="1"/>
  <c r="BT11" i="1"/>
  <c r="BU11" i="1"/>
  <c r="AO11" i="1"/>
  <c r="AP11" i="1"/>
  <c r="AQ11" i="1"/>
  <c r="AR11" i="1"/>
  <c r="AS11" i="1"/>
  <c r="AX11" i="1"/>
  <c r="BA11" i="1"/>
  <c r="BB11" i="1"/>
  <c r="V13" i="1"/>
  <c r="W13" i="1"/>
  <c r="X13" i="1"/>
  <c r="Y13" i="1"/>
  <c r="Z13" i="1"/>
  <c r="AA13" i="1"/>
  <c r="AC13" i="1"/>
  <c r="AE13" i="1"/>
  <c r="AI13" i="1"/>
  <c r="BL10" i="1"/>
  <c r="AS12" i="1"/>
  <c r="AS10" i="1"/>
  <c r="BK12" i="1"/>
  <c r="BK10" i="1"/>
  <c r="AR12" i="1"/>
  <c r="AR10" i="1"/>
  <c r="BJ12" i="1"/>
  <c r="BJ10" i="1"/>
  <c r="AX12" i="1"/>
  <c r="BA12" i="1"/>
  <c r="BB12" i="1"/>
  <c r="BB10" i="1"/>
  <c r="BA10" i="1"/>
  <c r="AX10" i="1"/>
  <c r="BH12" i="1"/>
  <c r="BI12" i="1"/>
  <c r="BL12" i="1"/>
  <c r="BT12" i="1"/>
  <c r="BU12" i="1"/>
  <c r="BU10" i="1"/>
  <c r="BT10" i="1"/>
  <c r="BI10" i="1"/>
  <c r="V11" i="1"/>
  <c r="W11" i="1"/>
  <c r="W10" i="1"/>
  <c r="V10" i="1"/>
  <c r="X11" i="1"/>
  <c r="Y11" i="1"/>
  <c r="Z11" i="1"/>
  <c r="AA11" i="1"/>
  <c r="AC11" i="1"/>
  <c r="AE11" i="1"/>
  <c r="AI11" i="1"/>
  <c r="AO12" i="1"/>
  <c r="AP12" i="1"/>
  <c r="AQ12" i="1"/>
  <c r="AQ10" i="1"/>
  <c r="AI10" i="1"/>
  <c r="P10" i="1"/>
  <c r="J10" i="1"/>
  <c r="Y10" i="1"/>
  <c r="X10" i="1"/>
  <c r="E10" i="1"/>
  <c r="AE10" i="1"/>
  <c r="L10" i="1"/>
  <c r="AA10" i="1"/>
  <c r="H10" i="1"/>
  <c r="G10" i="1"/>
  <c r="Z10" i="1"/>
  <c r="AO10" i="1"/>
  <c r="AP10" i="1"/>
  <c r="F10" i="1"/>
  <c r="D10" i="1"/>
  <c r="C10" i="1"/>
  <c r="BH10" i="1"/>
  <c r="AK14" i="1" l="1"/>
  <c r="Q14" i="1"/>
  <c r="R14" i="1"/>
  <c r="BV11" i="1"/>
  <c r="BV12" i="1"/>
  <c r="AJ13" i="1"/>
  <c r="AJ12" i="1"/>
  <c r="BW10" i="1"/>
  <c r="BD12" i="1"/>
  <c r="R11" i="1"/>
  <c r="AK12" i="1"/>
  <c r="AK11" i="1"/>
  <c r="R10" i="1"/>
  <c r="AK10" i="1"/>
  <c r="BV10" i="1"/>
  <c r="BW11" i="1"/>
  <c r="R12" i="1"/>
  <c r="BW12" i="1"/>
  <c r="BD10" i="1"/>
  <c r="R13" i="1"/>
  <c r="BD11" i="1"/>
  <c r="BC10" i="1"/>
  <c r="BC12" i="1"/>
  <c r="BC11" i="1"/>
  <c r="AK13" i="1"/>
  <c r="Q13" i="1"/>
  <c r="Q11" i="1"/>
  <c r="Q10" i="1"/>
  <c r="Q12" i="1"/>
  <c r="AJ11" i="1"/>
  <c r="AJ10" i="1"/>
</calcChain>
</file>

<file path=xl/sharedStrings.xml><?xml version="1.0" encoding="utf-8"?>
<sst xmlns="http://schemas.openxmlformats.org/spreadsheetml/2006/main" count="383" uniqueCount="55">
  <si>
    <t>Position</t>
  </si>
  <si>
    <t>Time</t>
  </si>
  <si>
    <t>Points</t>
  </si>
  <si>
    <t>Name</t>
  </si>
  <si>
    <t>%</t>
  </si>
  <si>
    <t>Name/Race No.</t>
  </si>
  <si>
    <t>= Qualified</t>
  </si>
  <si>
    <t>Total of Best 5</t>
  </si>
  <si>
    <t>No of Races (best five to count)</t>
  </si>
  <si>
    <t>Boy's Results</t>
  </si>
  <si>
    <t>Girl's Results</t>
  </si>
  <si>
    <t>Girl's Age Adjusted Results</t>
  </si>
  <si>
    <t>Boy's Age Adjusted Results</t>
  </si>
  <si>
    <t>Langtoft Fun Run</t>
  </si>
  <si>
    <t>Jake Henson</t>
  </si>
  <si>
    <t>Riley Peacock-Smith</t>
  </si>
  <si>
    <t>Avocet Williams</t>
  </si>
  <si>
    <t>Noa Williams</t>
  </si>
  <si>
    <t>GIRLS' CHAMPIONSHIP 2023</t>
  </si>
  <si>
    <t>GIRLS' AGE ADJUSTED CHAMPIONSHIP 2023</t>
  </si>
  <si>
    <t>BOY'S CHAMPIONSHIP 2023</t>
  </si>
  <si>
    <t>BOY'S AGE ADJUSTED CHAMPIONSHIP 2023</t>
  </si>
  <si>
    <t>3. Langtoft Fun Run</t>
  </si>
  <si>
    <t>1. Rutland Water parkrun</t>
  </si>
  <si>
    <t xml:space="preserve"> Rutland Water parkrun</t>
  </si>
  <si>
    <t>2. Thorney Fun Run</t>
  </si>
  <si>
    <t>Thorney Fun Run</t>
  </si>
  <si>
    <t>Bretton Park Junior parkrun</t>
  </si>
  <si>
    <t>4. Bretton Park Junior parkrun</t>
  </si>
  <si>
    <t>5. Eye Grand Prix</t>
  </si>
  <si>
    <t>Eye Grand Prix</t>
  </si>
  <si>
    <t>Castle Bytham Chase</t>
  </si>
  <si>
    <t>6. Castle Bytham Chase</t>
  </si>
  <si>
    <t>Stamford Grand Prix</t>
  </si>
  <si>
    <t>7. Stamford Grand Prix</t>
  </si>
  <si>
    <t>8. PANVAC Grand Prix</t>
  </si>
  <si>
    <t>PANVAC Grand Prix</t>
  </si>
  <si>
    <t>Werrington Grand Prix</t>
  </si>
  <si>
    <t>9. Werrington Grand Prix</t>
  </si>
  <si>
    <t>10. Bushfield Grand Prix</t>
  </si>
  <si>
    <t>Bushfield Grand Prix</t>
  </si>
  <si>
    <t>Central Park Junior parkrun</t>
  </si>
  <si>
    <t>11. Central Park Junior parkrun</t>
  </si>
  <si>
    <t>13. Peterborough Fun Run</t>
  </si>
  <si>
    <t>Anna's Hope Peterborough Fun Run</t>
  </si>
  <si>
    <t>14. Riverside Run (St Neots)</t>
  </si>
  <si>
    <t>Barnack School</t>
  </si>
  <si>
    <t>Riverside Run (St Neots)</t>
  </si>
  <si>
    <t>Nov?</t>
  </si>
  <si>
    <t>12. Barnack School</t>
  </si>
  <si>
    <t>Ella Barratt</t>
  </si>
  <si>
    <t>Jacob Cox</t>
  </si>
  <si>
    <t>00:25:54</t>
  </si>
  <si>
    <t>Sophia Campbell</t>
  </si>
  <si>
    <t>Elena Staley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</si>
</sst>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25" fillId="0" borderId="0"/>
    <xf numFmtId="0" fontId="3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57">
    <xf numFmtId="0" fontId="0" fillId="0" borderId="0" xfId="0"/>
    <xf numFmtId="0" fontId="4" fillId="0" borderId="0" xfId="0" applyFont="1"/>
    <xf numFmtId="0" fontId="5" fillId="24" borderId="11" xfId="0" applyFont="1" applyFill="1" applyBorder="1" applyAlignment="1">
      <alignment horizontal="center"/>
    </xf>
    <xf numFmtId="15" fontId="4" fillId="0" borderId="0" xfId="0" applyNumberFormat="1" applyFont="1" applyAlignment="1">
      <alignment horizontal="left"/>
    </xf>
    <xf numFmtId="164" fontId="0" fillId="0" borderId="0" xfId="0" applyNumberFormat="1"/>
    <xf numFmtId="1" fontId="0" fillId="0" borderId="12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24" borderId="15" xfId="0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9" xfId="0" applyFont="1" applyBorder="1"/>
    <xf numFmtId="0" fontId="4" fillId="0" borderId="20" xfId="0" applyFont="1" applyBorder="1" applyAlignment="1">
      <alignment horizontal="center"/>
    </xf>
    <xf numFmtId="0" fontId="5" fillId="24" borderId="11" xfId="0" applyFont="1" applyFill="1" applyBorder="1" applyAlignment="1">
      <alignment horizontal="center" textRotation="90"/>
    </xf>
    <xf numFmtId="0" fontId="5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/>
    </xf>
    <xf numFmtId="0" fontId="4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3" fillId="28" borderId="13" xfId="0" applyFont="1" applyFill="1" applyBorder="1" applyAlignment="1">
      <alignment horizontal="center"/>
    </xf>
    <xf numFmtId="0" fontId="3" fillId="28" borderId="12" xfId="0" applyFont="1" applyFill="1" applyBorder="1" applyAlignment="1">
      <alignment horizontal="center"/>
    </xf>
    <xf numFmtId="0" fontId="3" fillId="28" borderId="18" xfId="0" applyFont="1" applyFill="1" applyBorder="1" applyAlignment="1">
      <alignment horizontal="center"/>
    </xf>
    <xf numFmtId="0" fontId="5" fillId="24" borderId="11" xfId="0" applyFont="1" applyFill="1" applyBorder="1" applyAlignment="1">
      <alignment textRotation="90" wrapText="1"/>
    </xf>
    <xf numFmtId="0" fontId="5" fillId="24" borderId="21" xfId="0" applyFont="1" applyFill="1" applyBorder="1" applyAlignment="1">
      <alignment horizontal="center" textRotation="90" wrapText="1"/>
    </xf>
    <xf numFmtId="1" fontId="3" fillId="28" borderId="13" xfId="0" applyNumberFormat="1" applyFont="1" applyFill="1" applyBorder="1" applyAlignment="1">
      <alignment horizontal="center"/>
    </xf>
    <xf numFmtId="0" fontId="4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3" fillId="28" borderId="14" xfId="0" applyFont="1" applyFill="1" applyBorder="1" applyAlignment="1">
      <alignment horizontal="center"/>
    </xf>
    <xf numFmtId="0" fontId="4" fillId="28" borderId="19" xfId="0" applyFont="1" applyFill="1" applyBorder="1" applyAlignment="1">
      <alignment vertical="center"/>
    </xf>
    <xf numFmtId="45" fontId="0" fillId="0" borderId="0" xfId="0" applyNumberFormat="1"/>
    <xf numFmtId="0" fontId="5" fillId="24" borderId="10" xfId="0" applyFont="1" applyFill="1" applyBorder="1" applyAlignment="1">
      <alignment horizontal="center"/>
    </xf>
    <xf numFmtId="20" fontId="4" fillId="0" borderId="31" xfId="0" applyNumberFormat="1" applyFont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 vertical="center"/>
    </xf>
    <xf numFmtId="20" fontId="4" fillId="0" borderId="32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164" fontId="5" fillId="24" borderId="11" xfId="0" applyNumberFormat="1" applyFont="1" applyFill="1" applyBorder="1" applyAlignment="1">
      <alignment horizont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0" fontId="0" fillId="0" borderId="24" xfId="0" quotePrefix="1" applyBorder="1" applyAlignment="1">
      <alignment horizontal="center"/>
    </xf>
    <xf numFmtId="0" fontId="0" fillId="0" borderId="0" xfId="0" applyAlignment="1">
      <alignment horizontal="center"/>
    </xf>
    <xf numFmtId="0" fontId="7" fillId="0" borderId="23" xfId="0" applyFont="1" applyBorder="1" applyAlignment="1">
      <alignment horizontal="center"/>
    </xf>
    <xf numFmtId="0" fontId="8" fillId="27" borderId="25" xfId="0" applyFont="1" applyFill="1" applyBorder="1" applyAlignment="1">
      <alignment horizontal="center"/>
    </xf>
    <xf numFmtId="0" fontId="8" fillId="27" borderId="26" xfId="0" applyFont="1" applyFill="1" applyBorder="1" applyAlignment="1">
      <alignment horizontal="center"/>
    </xf>
    <xf numFmtId="0" fontId="8" fillId="27" borderId="22" xfId="0" applyFont="1" applyFill="1" applyBorder="1" applyAlignment="1">
      <alignment horizontal="center"/>
    </xf>
    <xf numFmtId="15" fontId="8" fillId="27" borderId="27" xfId="0" applyNumberFormat="1" applyFont="1" applyFill="1" applyBorder="1" applyAlignment="1">
      <alignment horizontal="center"/>
    </xf>
    <xf numFmtId="15" fontId="8" fillId="27" borderId="23" xfId="0" applyNumberFormat="1" applyFont="1" applyFill="1" applyBorder="1" applyAlignment="1">
      <alignment horizontal="center"/>
    </xf>
    <xf numFmtId="15" fontId="8" fillId="27" borderId="28" xfId="0" applyNumberFormat="1" applyFont="1" applyFill="1" applyBorder="1" applyAlignment="1">
      <alignment horizontal="center"/>
    </xf>
    <xf numFmtId="0" fontId="5" fillId="24" borderId="29" xfId="0" applyFont="1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</cellXfs>
  <cellStyles count="4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1387818</xdr:colOff>
      <xdr:row>0</xdr:row>
      <xdr:rowOff>296968</xdr:rowOff>
    </xdr:from>
    <xdr:to>
      <xdr:col>46</xdr:col>
      <xdr:colOff>236734</xdr:colOff>
      <xdr:row>5</xdr:row>
      <xdr:rowOff>144568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035" y="296968"/>
          <a:ext cx="7621942" cy="825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X41"/>
  <sheetViews>
    <sheetView showGridLines="0" tabSelected="1" zoomScale="76" zoomScaleNormal="76" workbookViewId="0">
      <pane ySplit="9" topLeftCell="A10" activePane="bottomLeft" state="frozen"/>
      <selection pane="bottomLeft" activeCell="CP101" sqref="CP101"/>
    </sheetView>
  </sheetViews>
  <sheetFormatPr defaultColWidth="19.7109375" defaultRowHeight="12.75" x14ac:dyDescent="0.2"/>
  <cols>
    <col min="1" max="1" width="2.7109375" customWidth="1"/>
    <col min="2" max="2" width="20.85546875" bestFit="1" customWidth="1"/>
    <col min="3" max="16" width="3.5703125" customWidth="1"/>
    <col min="17" max="17" width="4.7109375" customWidth="1"/>
    <col min="18" max="18" width="3.28515625" bestFit="1" customWidth="1"/>
    <col min="19" max="19" width="5" customWidth="1"/>
    <col min="20" max="20" width="2.7109375" customWidth="1"/>
    <col min="21" max="21" width="20.85546875" bestFit="1" customWidth="1"/>
    <col min="22" max="35" width="3.5703125" customWidth="1"/>
    <col min="36" max="36" width="4.42578125" customWidth="1"/>
    <col min="37" max="37" width="3.5703125" customWidth="1"/>
    <col min="38" max="38" width="4.7109375" customWidth="1"/>
    <col min="39" max="39" width="2.7109375" customWidth="1"/>
    <col min="40" max="40" width="23.85546875" bestFit="1" customWidth="1"/>
    <col min="41" max="54" width="3.5703125" customWidth="1"/>
    <col min="55" max="55" width="4.42578125" bestFit="1" customWidth="1"/>
    <col min="56" max="56" width="3.5703125" customWidth="1"/>
    <col min="57" max="57" width="4.7109375" customWidth="1"/>
    <col min="58" max="58" width="2.7109375" customWidth="1"/>
    <col min="59" max="59" width="23.85546875" bestFit="1" customWidth="1"/>
    <col min="60" max="73" width="3.5703125" customWidth="1"/>
    <col min="74" max="74" width="4.42578125" bestFit="1" customWidth="1"/>
    <col min="75" max="75" width="3.5703125" customWidth="1"/>
    <col min="76" max="76" width="4.7109375" customWidth="1"/>
  </cols>
  <sheetData>
    <row r="1" spans="2:76" ht="25.5" customHeight="1" x14ac:dyDescent="0.2"/>
    <row r="2" spans="2:76" s="1" customFormat="1" x14ac:dyDescent="0.2">
      <c r="B2"/>
      <c r="C2" s="15"/>
      <c r="D2" s="45" t="s">
        <v>6</v>
      </c>
      <c r="E2" s="46"/>
      <c r="F2" s="46"/>
    </row>
    <row r="8" spans="2:76" ht="21" thickBot="1" x14ac:dyDescent="0.35">
      <c r="B8" s="47" t="s">
        <v>18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U8" s="47" t="s">
        <v>19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N8" s="47" t="s">
        <v>20</v>
      </c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G8" s="47" t="s">
        <v>21</v>
      </c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</row>
    <row r="9" spans="2:76" ht="179.25" customHeight="1" thickBot="1" x14ac:dyDescent="0.25">
      <c r="B9" s="14" t="s">
        <v>5</v>
      </c>
      <c r="C9" s="13" t="s">
        <v>23</v>
      </c>
      <c r="D9" s="13" t="s">
        <v>25</v>
      </c>
      <c r="E9" s="13" t="s">
        <v>22</v>
      </c>
      <c r="F9" s="13" t="s">
        <v>28</v>
      </c>
      <c r="G9" s="13" t="s">
        <v>29</v>
      </c>
      <c r="H9" s="13" t="s">
        <v>32</v>
      </c>
      <c r="I9" s="13" t="s">
        <v>34</v>
      </c>
      <c r="J9" s="13" t="s">
        <v>35</v>
      </c>
      <c r="K9" s="13" t="s">
        <v>38</v>
      </c>
      <c r="L9" s="13" t="s">
        <v>39</v>
      </c>
      <c r="M9" s="13" t="s">
        <v>42</v>
      </c>
      <c r="N9" s="13" t="s">
        <v>49</v>
      </c>
      <c r="O9" s="13" t="s">
        <v>43</v>
      </c>
      <c r="P9" s="13" t="s">
        <v>45</v>
      </c>
      <c r="Q9" s="13" t="s">
        <v>7</v>
      </c>
      <c r="R9" s="22" t="s">
        <v>8</v>
      </c>
      <c r="S9" s="23" t="s">
        <v>0</v>
      </c>
      <c r="U9" s="14" t="s">
        <v>5</v>
      </c>
      <c r="V9" s="13" t="s">
        <v>23</v>
      </c>
      <c r="W9" s="13" t="s">
        <v>25</v>
      </c>
      <c r="X9" s="13" t="s">
        <v>22</v>
      </c>
      <c r="Y9" s="13" t="s">
        <v>28</v>
      </c>
      <c r="Z9" s="13" t="s">
        <v>29</v>
      </c>
      <c r="AA9" s="13" t="s">
        <v>32</v>
      </c>
      <c r="AB9" s="13" t="s">
        <v>34</v>
      </c>
      <c r="AC9" s="13" t="s">
        <v>35</v>
      </c>
      <c r="AD9" s="13" t="s">
        <v>38</v>
      </c>
      <c r="AE9" s="13" t="s">
        <v>39</v>
      </c>
      <c r="AF9" s="13" t="s">
        <v>42</v>
      </c>
      <c r="AG9" s="13" t="s">
        <v>49</v>
      </c>
      <c r="AH9" s="13" t="s">
        <v>43</v>
      </c>
      <c r="AI9" s="13" t="s">
        <v>45</v>
      </c>
      <c r="AJ9" s="13" t="s">
        <v>7</v>
      </c>
      <c r="AK9" s="22" t="s">
        <v>8</v>
      </c>
      <c r="AL9" s="23" t="s">
        <v>0</v>
      </c>
      <c r="AN9" s="14" t="s">
        <v>5</v>
      </c>
      <c r="AO9" s="13" t="s">
        <v>23</v>
      </c>
      <c r="AP9" s="13" t="s">
        <v>25</v>
      </c>
      <c r="AQ9" s="13" t="s">
        <v>22</v>
      </c>
      <c r="AR9" s="13" t="s">
        <v>28</v>
      </c>
      <c r="AS9" s="13" t="s">
        <v>29</v>
      </c>
      <c r="AT9" s="13" t="s">
        <v>32</v>
      </c>
      <c r="AU9" s="13" t="s">
        <v>34</v>
      </c>
      <c r="AV9" s="13" t="s">
        <v>35</v>
      </c>
      <c r="AW9" s="13" t="s">
        <v>38</v>
      </c>
      <c r="AX9" s="13" t="s">
        <v>39</v>
      </c>
      <c r="AY9" s="13" t="s">
        <v>42</v>
      </c>
      <c r="AZ9" s="13" t="s">
        <v>49</v>
      </c>
      <c r="BA9" s="22" t="s">
        <v>43</v>
      </c>
      <c r="BB9" s="13" t="s">
        <v>45</v>
      </c>
      <c r="BC9" s="13" t="s">
        <v>7</v>
      </c>
      <c r="BD9" s="22" t="s">
        <v>8</v>
      </c>
      <c r="BE9" s="23" t="s">
        <v>0</v>
      </c>
      <c r="BG9" s="14" t="s">
        <v>5</v>
      </c>
      <c r="BH9" s="13" t="s">
        <v>23</v>
      </c>
      <c r="BI9" s="13" t="s">
        <v>25</v>
      </c>
      <c r="BJ9" s="13" t="s">
        <v>22</v>
      </c>
      <c r="BK9" s="13" t="s">
        <v>28</v>
      </c>
      <c r="BL9" s="13" t="s">
        <v>29</v>
      </c>
      <c r="BM9" s="13" t="s">
        <v>32</v>
      </c>
      <c r="BN9" s="13" t="s">
        <v>34</v>
      </c>
      <c r="BO9" s="13" t="s">
        <v>35</v>
      </c>
      <c r="BP9" s="13" t="s">
        <v>38</v>
      </c>
      <c r="BQ9" s="13" t="s">
        <v>39</v>
      </c>
      <c r="BR9" s="13" t="s">
        <v>42</v>
      </c>
      <c r="BS9" s="13" t="s">
        <v>49</v>
      </c>
      <c r="BT9" s="13" t="s">
        <v>43</v>
      </c>
      <c r="BU9" s="13" t="s">
        <v>45</v>
      </c>
      <c r="BV9" s="13" t="s">
        <v>7</v>
      </c>
      <c r="BW9" s="22" t="s">
        <v>8</v>
      </c>
      <c r="BX9" s="23" t="s">
        <v>0</v>
      </c>
    </row>
    <row r="10" spans="2:76" x14ac:dyDescent="0.2">
      <c r="B10" s="17" t="s">
        <v>16</v>
      </c>
      <c r="C10" s="20">
        <f>IFERROR(VLOOKUP($B10,' Rutland Water parkrun (5k)'!$B$6:$D$9,3,FALSE),0)</f>
        <v>0</v>
      </c>
      <c r="D10" s="20">
        <f>IFERROR(VLOOKUP($B10,'Thorney Fun Run (3k)'!$B$6:$D$9,3,FALSE),0)</f>
        <v>0</v>
      </c>
      <c r="E10" s="20">
        <f>IFERROR(VLOOKUP($B10,'Langtoft Fun Run (3k)'!$B$6:$D$8,3,FALSE),0)</f>
        <v>50</v>
      </c>
      <c r="F10" s="20">
        <f>IFERROR(VLOOKUP($B10,'Bretton Park Junior parkrun(2k)'!$B$6:$D$9,3,FALSE),0)</f>
        <v>0</v>
      </c>
      <c r="G10" s="20">
        <f>IFERROR(VLOOKUP($B10,'Eye Grand Prix (3k)'!$B$6:$D$9,3,FALSE),0)</f>
        <v>0</v>
      </c>
      <c r="H10" s="20">
        <f>IFERROR(VLOOKUP($B10,'Castle Bytham Chase (5k)'!$B$6:$D$9,3,FALSE),0)</f>
        <v>0</v>
      </c>
      <c r="I10" s="20">
        <f>IFERROR(VLOOKUP($B10,'Stamford Grand Prix (3k)'!$B$6:$D$9,3,FALSE),0)</f>
        <v>50</v>
      </c>
      <c r="J10" s="20">
        <f>IFERROR(VLOOKUP($B10,'PANVAC Grand Prix (3k)'!$B$6:$D$9,4,FALSE),0)</f>
        <v>0</v>
      </c>
      <c r="K10" s="20">
        <f>IFERROR(VLOOKUP($B10,'Werrington Grand Prix (3k)'!$B$6:$D$9,3,FALSE),0)</f>
        <v>50</v>
      </c>
      <c r="L10" s="20">
        <f>IFERROR(VLOOKUP(B10,'Bushfield Grand Prix (3k)'!$B$6:$D$9,3,FALSE),0)</f>
        <v>50</v>
      </c>
      <c r="M10" s="20">
        <f>IFERROR(VLOOKUP($B10,'Central Park Junior parkrun(2k)'!$B$6:$D$9,3,FALSE),0)</f>
        <v>0</v>
      </c>
      <c r="N10" s="20">
        <f>IFERROR(VLOOKUP($B10,'Barnack School (2.5k)'!$B$6:$D$10,3,FALSE),0)</f>
        <v>50</v>
      </c>
      <c r="O10" s="20">
        <f>IFERROR(VLOOKUP($B10,'Peterborough Fun Run (5k)'!$B$6:$D$9,3,FALSE),0)</f>
        <v>0</v>
      </c>
      <c r="P10" s="20">
        <f>IFERROR(VLOOKUP($B10,'Riverside Run (St Neots) (5k)'!$B$6:$D$9,4,FALSE),0)</f>
        <v>0</v>
      </c>
      <c r="Q10" s="18">
        <f>LARGE(C10:P10,1)+LARGE(C10:P10,2)+LARGE(C10:P10,3)+LARGE(C10:P10,4)+LARGE(C10:P10,5)</f>
        <v>250</v>
      </c>
      <c r="R10" s="18">
        <f t="shared" ref="R10:R13" si="0">COUNTIF(C10:P10,"&gt;.09")</f>
        <v>5</v>
      </c>
      <c r="S10" s="16">
        <v>1</v>
      </c>
      <c r="U10" s="17" t="s">
        <v>16</v>
      </c>
      <c r="V10" s="20">
        <f>IFERROR(VLOOKUP($U10,' Rutland Water parkrun (5k)'!$B$14:$D$17,3,FALSE),0)</f>
        <v>0</v>
      </c>
      <c r="W10" s="20">
        <f>IFERROR(VLOOKUP($U10,'Thorney Fun Run (3k)'!$B$14:$D$17,3,FALSE),0)</f>
        <v>0</v>
      </c>
      <c r="X10" s="20">
        <f>IFERROR(VLOOKUP($U10,'Langtoft Fun Run (3k)'!$B$14:$D$16,3,FALSE),0)</f>
        <v>50</v>
      </c>
      <c r="Y10" s="20">
        <f>IFERROR(VLOOKUP($U10,'Bretton Park Junior parkrun(2k)'!$B$14:$D$17,3,FALSE),0)</f>
        <v>0</v>
      </c>
      <c r="Z10" s="20">
        <f>IFERROR(VLOOKUP($U10,'Eye Grand Prix (3k)'!$B$14:$D$17,3,FALSE),0)</f>
        <v>0</v>
      </c>
      <c r="AA10" s="20">
        <f>IFERROR(VLOOKUP($U10,'Castle Bytham Chase (5k)'!$B$14:$D$17,3,FALSE),0)</f>
        <v>0</v>
      </c>
      <c r="AB10" s="20">
        <f>IFERROR(VLOOKUP($U10,'Stamford Grand Prix (3k)'!$B$14:$D$17,3,FALSE),0)</f>
        <v>50</v>
      </c>
      <c r="AC10" s="20">
        <f>IFERROR(VLOOKUP($U10,'PANVAC Grand Prix (3k)'!$B$14:$D$17,4,FALSE),0)</f>
        <v>0</v>
      </c>
      <c r="AD10" s="20">
        <f>IFERROR(VLOOKUP($U10,'Werrington Grand Prix (3k)'!$B$14:$D$17,3,FALSE),0)</f>
        <v>50</v>
      </c>
      <c r="AE10" s="20">
        <f>IFERROR(VLOOKUP($U10,'Bushfield Grand Prix (3k)'!$B$14:$D$17,3,FALSE),0)</f>
        <v>50</v>
      </c>
      <c r="AF10" s="20">
        <f>IFERROR(VLOOKUP($U10,'Central Park Junior parkrun(2k)'!$B$14:$D$17,3,FALSE),0)</f>
        <v>0</v>
      </c>
      <c r="AG10" s="20">
        <f>IFERROR(VLOOKUP($U10,'Barnack School (2.5k)'!$B$14:$D$18,3,FALSE),0)</f>
        <v>50</v>
      </c>
      <c r="AH10" s="20">
        <f>IFERROR(VLOOKUP($U10,'Peterborough Fun Run (5k)'!$B$14:$D$17,3,FALSE),0)</f>
        <v>0</v>
      </c>
      <c r="AI10" s="20">
        <f>IFERROR(VLOOKUP($U10,'Riverside Run (St Neots) (5k)'!$B$14:$D$17,4,FALSE),0)</f>
        <v>0</v>
      </c>
      <c r="AJ10" s="18">
        <f>LARGE(V10:AG10,1)+LARGE(V10:AG10,2)+LARGE(V10:AG10,3)+LARGE(V10:AG10,4)+LARGE(V10:AG10,5)</f>
        <v>250</v>
      </c>
      <c r="AK10" s="18">
        <f>COUNTIF(V10:AI10,"&gt;.09")</f>
        <v>5</v>
      </c>
      <c r="AL10" s="16">
        <v>1</v>
      </c>
      <c r="AN10" s="17" t="s">
        <v>14</v>
      </c>
      <c r="AO10" s="20">
        <f>IFERROR(VLOOKUP($AN10,' Rutland Water parkrun (5k)'!$F$6:$H$11,3,FALSE),0)</f>
        <v>0</v>
      </c>
      <c r="AP10" s="20">
        <f>IFERROR(VLOOKUP($AN10,'Thorney Fun Run (3k)'!$F$6:$H$13,3,FALSE),0)</f>
        <v>0</v>
      </c>
      <c r="AQ10" s="20">
        <f>IFERROR(VLOOKUP($AN10,'Langtoft Fun Run (3k)'!$F$6:$H$8,3,FALSE),0)</f>
        <v>50</v>
      </c>
      <c r="AR10" s="20">
        <f>IFERROR(VLOOKUP($AN10,'Bretton Park Junior parkrun(2k)'!$F$6:$H11,3,FALSE),0)</f>
        <v>50</v>
      </c>
      <c r="AS10" s="20">
        <f>IFERROR(VLOOKUP($AN10,'Eye Grand Prix (3k)'!$F$6:$H$11,3,FALSE),0)</f>
        <v>50</v>
      </c>
      <c r="AT10" s="20">
        <f>IFERROR(VLOOKUP($AN10,'Castle Bytham Chase (5k)'!$F$6:$H11,3,FALSE),0)</f>
        <v>0</v>
      </c>
      <c r="AU10" s="20">
        <f>IFERROR(VLOOKUP($AN10,'Stamford Grand Prix (3k)'!$F$6:$H11,3,FALSE),0)</f>
        <v>50</v>
      </c>
      <c r="AV10" s="20">
        <f>IFERROR(VLOOKUP($AN10,'PANVAC Grand Prix (3k)'!$F$6:$H11,3,FALSE),0)</f>
        <v>50</v>
      </c>
      <c r="AW10" s="20">
        <f>IFERROR(VLOOKUP($AN10,'Werrington Grand Prix (3k)'!$F$6:$H11,3,FALSE),0)</f>
        <v>50</v>
      </c>
      <c r="AX10" s="20">
        <f>IFERROR(VLOOKUP(AN10,'Bushfield Grand Prix (3k)'!$F$6:$H11,3,FALSE),0)</f>
        <v>50</v>
      </c>
      <c r="AY10" s="18">
        <f>IFERROR(VLOOKUP($AN10,'Central Park Junior parkrun(2k)'!$F$6:$H11,3,FALSE),0)</f>
        <v>50</v>
      </c>
      <c r="AZ10" s="18">
        <f>IFERROR(VLOOKUP($AN10,'Barnack School (2.5k)'!$F$6:$H7,3,FALSE),0)</f>
        <v>50</v>
      </c>
      <c r="BA10" s="18">
        <f>IFERROR(VLOOKUP($B10,'Peterborough Fun Run (5k)'!$F$6:$H11,4,FALSE),0)</f>
        <v>0</v>
      </c>
      <c r="BB10" s="18">
        <f>IFERROR(VLOOKUP($B10,'Riverside Run (St Neots) (5k)'!$F$6:$H11,4,FALSE),0)</f>
        <v>0</v>
      </c>
      <c r="BC10" s="18">
        <f>LARGE(AO10:BB10,1)+LARGE(AO10:BB10,2)+LARGE(AO10:BB10,3)+LARGE(AO10:BB10,4)+LARGE(AO10:BB10,5)</f>
        <v>250</v>
      </c>
      <c r="BD10" s="18">
        <f>COUNTIF(AO10:BB10,"&gt;.09")</f>
        <v>9</v>
      </c>
      <c r="BE10" s="19">
        <v>1</v>
      </c>
      <c r="BG10" s="9" t="s">
        <v>14</v>
      </c>
      <c r="BH10" s="20">
        <f>IFERROR(VLOOKUP($BG10,' Rutland Water parkrun (5k)'!$F$14:$H$19,3,FALSE),0)</f>
        <v>0</v>
      </c>
      <c r="BI10" s="20">
        <f>IFERROR(VLOOKUP($BG10,'Thorney Fun Run (3k)'!$F$14:$H$19,3,FALSE),0)</f>
        <v>0</v>
      </c>
      <c r="BJ10" s="20">
        <f>IFERROR(VLOOKUP($BG10,'Langtoft Fun Run (3k)'!$F$6:$H$19,3,FALSE),0)</f>
        <v>50</v>
      </c>
      <c r="BK10" s="20">
        <f>IFERROR(VLOOKUP($BG10,'Bretton Park Junior parkrun(2k)'!$F$14:$H$19,3,FALSE),0)</f>
        <v>50</v>
      </c>
      <c r="BL10" s="20">
        <f>IFERROR(VLOOKUP($BG10,'Eye Grand Prix (3k)'!$F$14:$H$19,3,FALSE),0)</f>
        <v>50</v>
      </c>
      <c r="BM10" s="20">
        <f>IFERROR(VLOOKUP($BG10,'Castle Bytham Chase (5k)'!$F$14:$H$19,3,FALSE),0)</f>
        <v>0</v>
      </c>
      <c r="BN10" s="20">
        <f>IFERROR(VLOOKUP($BG10,'Stamford Grand Prix (3k)'!$F$14:$H$19,3,FALSE),0)</f>
        <v>50</v>
      </c>
      <c r="BO10" s="20">
        <f>IFERROR(VLOOKUP($BG10,'PANVAC Grand Prix (3k)'!$F$14:$H$19,3,FALSE),0)</f>
        <v>50</v>
      </c>
      <c r="BP10" s="20">
        <f>IFERROR(VLOOKUP($BG10,'Werrington Grand Prix (3k)'!$F$6:$H$11,3,FALSE),0)</f>
        <v>50</v>
      </c>
      <c r="BQ10" s="20">
        <f>IFERROR(VLOOKUP($BG10,'Bushfield Grand Prix (3k)'!$F$14:$H$19,3,FALSE),0)</f>
        <v>50</v>
      </c>
      <c r="BR10" s="20">
        <f>IFERROR(VLOOKUP($BG10,'Central Park Junior parkrun(2k)'!$F$14:$H$19,3,FALSE),0)</f>
        <v>50</v>
      </c>
      <c r="BS10" s="20">
        <f>IFERROR(VLOOKUP($BG10,'Barnack School (2.5k)'!$F$14:$H$15,3,FALSE),0)</f>
        <v>50</v>
      </c>
      <c r="BT10" s="20">
        <f>IFERROR(VLOOKUP($U10,'Peterborough Fun Run (5k)'!$F$14:$H$19,4,FALSE),0)</f>
        <v>0</v>
      </c>
      <c r="BU10" s="20">
        <f>IFERROR(VLOOKUP($U10,'Riverside Run (St Neots) (5k)'!$F$14:$H$19,4,FALSE),0)</f>
        <v>0</v>
      </c>
      <c r="BV10" s="18">
        <f>LARGE(BH10:BU10,1)+LARGE(BH10:BU10,2)+LARGE(BH10:BU10,3)+LARGE(BH10:BU10,4)+LARGE(BH10:BU10,5)</f>
        <v>250</v>
      </c>
      <c r="BW10" s="18">
        <f>COUNTIF(BH10:BU10,"&gt;.09")</f>
        <v>9</v>
      </c>
      <c r="BX10" s="19">
        <v>1</v>
      </c>
    </row>
    <row r="11" spans="2:76" x14ac:dyDescent="0.2">
      <c r="B11" s="17" t="s">
        <v>17</v>
      </c>
      <c r="C11" s="20">
        <f>IFERROR(VLOOKUP($B11,' Rutland Water parkrun (5k)'!$B$6:$D$9,3,FALSE),0)</f>
        <v>0</v>
      </c>
      <c r="D11" s="20">
        <f>IFERROR(VLOOKUP($B11,'Thorney Fun Run (3k)'!$B$6:$D$9,3,FALSE),0)</f>
        <v>0</v>
      </c>
      <c r="E11" s="20">
        <f>IFERROR(VLOOKUP($B11,'Langtoft Fun Run (3k)'!$B$6:$D$8,3,FALSE),0)</f>
        <v>49</v>
      </c>
      <c r="F11" s="20">
        <f>IFERROR(VLOOKUP($B11,'Bretton Park Junior parkrun(2k)'!$B$6:$D$9,3,FALSE),0)</f>
        <v>0</v>
      </c>
      <c r="G11" s="20">
        <f>IFERROR(VLOOKUP($B11,'Eye Grand Prix (3k)'!$B$6:$D$9,3,FALSE),0)</f>
        <v>0</v>
      </c>
      <c r="H11" s="20">
        <f>IFERROR(VLOOKUP($B11,'Castle Bytham Chase (5k)'!$B$6:$D$9,3,FALSE),0)</f>
        <v>0</v>
      </c>
      <c r="I11" s="20">
        <f>IFERROR(VLOOKUP($B11,'Stamford Grand Prix (3k)'!$B$6:$D$9,3,FALSE),0)</f>
        <v>49</v>
      </c>
      <c r="J11" s="20">
        <f>IFERROR(VLOOKUP($B11,'PANVAC Grand Prix (3k)'!$B$6:$D$9,4,FALSE),0)</f>
        <v>0</v>
      </c>
      <c r="K11" s="20">
        <f>IFERROR(VLOOKUP($B11,'Werrington Grand Prix (3k)'!$B$6:$D$9,3,FALSE),0)</f>
        <v>0</v>
      </c>
      <c r="L11" s="20">
        <f>IFERROR(VLOOKUP(B11,'Bushfield Grand Prix (3k)'!$B$6:$D$9,3,FALSE),0)</f>
        <v>49</v>
      </c>
      <c r="M11" s="20">
        <f>IFERROR(VLOOKUP($B11,'Central Park Junior parkrun(2k)'!$B$6:$D$9,3,FALSE),0)</f>
        <v>0</v>
      </c>
      <c r="N11" s="20">
        <f>IFERROR(VLOOKUP($B11,'Barnack School (2.5k)'!$B$6:$D$10,3,FALSE),0)</f>
        <v>49</v>
      </c>
      <c r="O11" s="20">
        <f>IFERROR(VLOOKUP($B11,'Peterborough Fun Run (5k)'!$B$6:$D$9,3,FALSE),0)</f>
        <v>0</v>
      </c>
      <c r="P11" s="20">
        <f>IFERROR(VLOOKUP($B11,'Riverside Run (St Neots) (5k)'!$B$6:$D$9,4,FALSE),0)</f>
        <v>0</v>
      </c>
      <c r="Q11" s="18">
        <f>LARGE(C11:P11,1)+LARGE(C11:P11,2)+LARGE(C11:P11,3)+LARGE(C11:P11,4)+LARGE(C11:P11,5)</f>
        <v>196</v>
      </c>
      <c r="R11" s="18">
        <f t="shared" si="0"/>
        <v>4</v>
      </c>
      <c r="S11" s="16">
        <v>2</v>
      </c>
      <c r="U11" s="17" t="s">
        <v>17</v>
      </c>
      <c r="V11" s="20">
        <f>IFERROR(VLOOKUP($U11,' Rutland Water parkrun (5k)'!$B$14:$D$17,3,FALSE),0)</f>
        <v>0</v>
      </c>
      <c r="W11" s="20">
        <f>IFERROR(VLOOKUP($U11,'Thorney Fun Run (3k)'!$B$14:$D$17,3,FALSE),0)</f>
        <v>0</v>
      </c>
      <c r="X11" s="20">
        <f>IFERROR(VLOOKUP($U11,'Langtoft Fun Run (3k)'!$B$14:$D$16,3,FALSE),0)</f>
        <v>49</v>
      </c>
      <c r="Y11" s="20">
        <f>IFERROR(VLOOKUP($U11,'Bretton Park Junior parkrun(2k)'!$B$14:$D$17,3,FALSE),0)</f>
        <v>0</v>
      </c>
      <c r="Z11" s="20">
        <f>IFERROR(VLOOKUP($U11,'Eye Grand Prix (3k)'!$B$14:$D$17,3,FALSE),0)</f>
        <v>0</v>
      </c>
      <c r="AA11" s="20">
        <f>IFERROR(VLOOKUP($U11,'Castle Bytham Chase (5k)'!$B$14:$D$17,3,FALSE),0)</f>
        <v>0</v>
      </c>
      <c r="AB11" s="20">
        <f>IFERROR(VLOOKUP($U11,'Stamford Grand Prix (3k)'!$B$14:$D$17,3,FALSE),0)</f>
        <v>49</v>
      </c>
      <c r="AC11" s="20">
        <f>IFERROR(VLOOKUP($U11,'PANVAC Grand Prix (3k)'!$B$14:$D$17,4,FALSE),0)</f>
        <v>0</v>
      </c>
      <c r="AD11" s="20">
        <f>IFERROR(VLOOKUP($U11,'Werrington Grand Prix (3k)'!$B$14:$D$17,3,FALSE),0)</f>
        <v>0</v>
      </c>
      <c r="AE11" s="20">
        <f>IFERROR(VLOOKUP($U11,'Bushfield Grand Prix (3k)'!$B$14:$D$17,3,FALSE),0)</f>
        <v>49</v>
      </c>
      <c r="AF11" s="20">
        <f>IFERROR(VLOOKUP($U11,'Central Park Junior parkrun(2k)'!$B$14:$D$17,3,FALSE),0)</f>
        <v>0</v>
      </c>
      <c r="AG11" s="20">
        <f>IFERROR(VLOOKUP($U11,'Barnack School (2.5k)'!$B$14:$D$18,3,FALSE),0)</f>
        <v>49</v>
      </c>
      <c r="AH11" s="20">
        <f>IFERROR(VLOOKUP($U11,'Peterborough Fun Run (5k)'!$B$14:$D$17,3,FALSE),0)</f>
        <v>0</v>
      </c>
      <c r="AI11" s="20">
        <f>IFERROR(VLOOKUP($U11,'Riverside Run (St Neots) (5k)'!$B$14:$D$17,4,FALSE),0)</f>
        <v>0</v>
      </c>
      <c r="AJ11" s="18">
        <f>LARGE(V11:AH11,1)+LARGE(V11:AH11,2)+LARGE(V11:AH11,3)+LARGE(V11:AH11,4)+LARGE(V11:AH11,5)</f>
        <v>196</v>
      </c>
      <c r="AK11" s="18">
        <f>COUNTIF(V11:AI11,"&gt;.09")</f>
        <v>4</v>
      </c>
      <c r="AL11" s="16">
        <v>2</v>
      </c>
      <c r="AN11" s="17" t="s">
        <v>51</v>
      </c>
      <c r="AO11" s="20">
        <f>IFERROR(VLOOKUP($AN11,' Rutland Water parkrun (5k)'!$F$6:$H$11,3,FALSE),0)</f>
        <v>0</v>
      </c>
      <c r="AP11" s="20">
        <f>IFERROR(VLOOKUP($AN11,'Thorney Fun Run (3k)'!$F$6:$H$13,3,FALSE),0)</f>
        <v>0</v>
      </c>
      <c r="AQ11" s="20">
        <f>IFERROR(VLOOKUP($AN11,'Langtoft Fun Run (3k)'!$F$6:$H$8,3,FALSE),0)</f>
        <v>0</v>
      </c>
      <c r="AR11" s="20">
        <f>IFERROR(VLOOKUP($AN11,'Bretton Park Junior parkrun(2k)'!$F$6:$H13,3,FALSE),0)</f>
        <v>0</v>
      </c>
      <c r="AS11" s="20">
        <f>IFERROR(VLOOKUP($AN11,'Eye Grand Prix (3k)'!$F$6:$H$11,3,FALSE),0)</f>
        <v>0</v>
      </c>
      <c r="AT11" s="20">
        <f>IFERROR(VLOOKUP($AN11,'Castle Bytham Chase (5k)'!$F$6:$H13,3,FALSE),0)</f>
        <v>50</v>
      </c>
      <c r="AU11" s="20">
        <f>IFERROR(VLOOKUP($AN11,'Stamford Grand Prix (3k)'!$F$6:$H12,3,FALSE),0)</f>
        <v>0</v>
      </c>
      <c r="AV11" s="20">
        <f>IFERROR(VLOOKUP($AN11,'PANVAC Grand Prix (3k)'!$F$6:$H12,4,FALSE),0)</f>
        <v>0</v>
      </c>
      <c r="AW11" s="20">
        <f>IFERROR(VLOOKUP($AN11,'Werrington Grand Prix (3k)'!$F$6:$H12,3,FALSE),0)</f>
        <v>0</v>
      </c>
      <c r="AX11" s="20">
        <f>IFERROR(VLOOKUP(AN11,'Bushfield Grand Prix (3k)'!$F$6:$H13,3,FALSE),0)</f>
        <v>0</v>
      </c>
      <c r="AY11" s="18">
        <f>IFERROR(VLOOKUP($AN11,'Central Park Junior parkrun(2k)'!$F$6:$H12,3,FALSE),0)</f>
        <v>0</v>
      </c>
      <c r="AZ11" s="18">
        <f>IFERROR(VLOOKUP($AN11,'Barnack School (2.5k)'!$F$6:$H8,3,FALSE),0)</f>
        <v>0</v>
      </c>
      <c r="BA11" s="18">
        <f>IFERROR(VLOOKUP($B11,'Peterborough Fun Run (5k)'!$F$6:$H13,4,FALSE),0)</f>
        <v>0</v>
      </c>
      <c r="BB11" s="18">
        <f>IFERROR(VLOOKUP($B11,'Riverside Run (St Neots) (5k)'!$F$6:$H13,4,FALSE),0)</f>
        <v>0</v>
      </c>
      <c r="BC11" s="18">
        <f t="shared" ref="BC11:BC12" si="1">LARGE(AO11:BB11,1)+LARGE(AO11:BB11,2)+LARGE(AO11:BB11,3)+LARGE(AO11:BB11,4)+LARGE(AO11:BB11,5)</f>
        <v>50</v>
      </c>
      <c r="BD11" s="18">
        <f>COUNTIF(AO11:BB11,"&gt;.09")</f>
        <v>1</v>
      </c>
      <c r="BE11" s="19">
        <v>2</v>
      </c>
      <c r="BG11" s="17" t="s">
        <v>51</v>
      </c>
      <c r="BH11" s="20">
        <f>IFERROR(VLOOKUP($BG11,' Rutland Water parkrun (5k)'!$F$14:$H$19,3,FALSE),0)</f>
        <v>0</v>
      </c>
      <c r="BI11" s="20">
        <f>IFERROR(VLOOKUP($BG11,'Thorney Fun Run (3k)'!$F$14:$H$19,3,FALSE),0)</f>
        <v>0</v>
      </c>
      <c r="BJ11" s="20">
        <f>IFERROR(VLOOKUP($BG11,'Langtoft Fun Run (3k)'!$F$6:$H$19,3,FALSE),0)</f>
        <v>0</v>
      </c>
      <c r="BK11" s="20">
        <f>IFERROR(VLOOKUP($BG11,'Bretton Park Junior parkrun(2k)'!$F$14:$H$19,3,FALSE),0)</f>
        <v>0</v>
      </c>
      <c r="BL11" s="20">
        <f>IFERROR(VLOOKUP($U11,'Eye Grand Prix (3k)'!$F$14:$H$19,3,FALSE),0)</f>
        <v>0</v>
      </c>
      <c r="BM11" s="20">
        <f>IFERROR(VLOOKUP($BG11,'Castle Bytham Chase (5k)'!$F$14:$H$19,3,FALSE),0)</f>
        <v>50</v>
      </c>
      <c r="BN11" s="20">
        <f>IFERROR(VLOOKUP($BG11,'Stamford Grand Prix (3k)'!$F$14:$H$19,3,FALSE),0)</f>
        <v>0</v>
      </c>
      <c r="BO11" s="20">
        <f>IFERROR(VLOOKUP($BG11,'PANVAC Grand Prix (3k)'!$F$14:$H$19,3,FALSE),0)</f>
        <v>0</v>
      </c>
      <c r="BP11" s="20">
        <f>IFERROR(VLOOKUP($BG11,'Werrington Grand Prix (3k)'!$F$6:$H$11,3,FALSE),0)</f>
        <v>0</v>
      </c>
      <c r="BQ11" s="20">
        <f>IFERROR(VLOOKUP($BG11,'Bushfield Grand Prix (3k)'!$F$14:$H$19,3,FALSE),0)</f>
        <v>0</v>
      </c>
      <c r="BR11" s="20">
        <f>IFERROR(VLOOKUP($BG11,'Central Park Junior parkrun(2k)'!$F$14:$H$19,3,FALSE),0)</f>
        <v>0</v>
      </c>
      <c r="BS11" s="20">
        <f>IFERROR(VLOOKUP($BG11,'Barnack School (2.5k)'!$F$14:$H$15,3,FALSE),0)</f>
        <v>0</v>
      </c>
      <c r="BT11" s="20">
        <f>IFERROR(VLOOKUP($U11,'Peterborough Fun Run (5k)'!$F$14:$H$19,4,FALSE),0)</f>
        <v>0</v>
      </c>
      <c r="BU11" s="20">
        <f>IFERROR(VLOOKUP($U11,'Riverside Run (St Neots) (5k)'!$F$14:$H$19,4,FALSE),0)</f>
        <v>0</v>
      </c>
      <c r="BV11" s="18">
        <f t="shared" ref="BV11:BV12" si="2">LARGE(BH11:BU11,1)+LARGE(BH11:BU11,2)+LARGE(BH11:BU11,3)+LARGE(BH11:BU11,4)+LARGE(BH11:BU11,5)</f>
        <v>50</v>
      </c>
      <c r="BW11" s="18">
        <f t="shared" ref="BW11:BW12" si="3">COUNTIF(BH11:BU11,"&gt;.09")</f>
        <v>1</v>
      </c>
      <c r="BX11" s="19">
        <v>2</v>
      </c>
    </row>
    <row r="12" spans="2:76" x14ac:dyDescent="0.2">
      <c r="B12" s="9" t="s">
        <v>53</v>
      </c>
      <c r="C12" s="20">
        <f>IFERROR(VLOOKUP($B12,' Rutland Water parkrun (5k)'!$B$6:$D$9,3,FALSE),0)</f>
        <v>0</v>
      </c>
      <c r="D12" s="20">
        <f>IFERROR(VLOOKUP($B12,'Thorney Fun Run (3k)'!$B$6:$D$9,3,FALSE),0)</f>
        <v>0</v>
      </c>
      <c r="E12" s="20">
        <f>IFERROR(VLOOKUP($B12,'Langtoft Fun Run (3k)'!$B$6:$D$8,3,FALSE),0)</f>
        <v>0</v>
      </c>
      <c r="F12" s="20">
        <f>IFERROR(VLOOKUP($B12,'Bretton Park Junior parkrun(2k)'!$B$6:$D$9,3,FALSE),0)</f>
        <v>0</v>
      </c>
      <c r="G12" s="20">
        <f>IFERROR(VLOOKUP($B12,'Eye Grand Prix (3k)'!$B$6:$D$9,3,FALSE),0)</f>
        <v>0</v>
      </c>
      <c r="H12" s="20">
        <f>IFERROR(VLOOKUP($B12,'Castle Bytham Chase (5k)'!$B$6:$D$9,3,FALSE),0)</f>
        <v>0</v>
      </c>
      <c r="I12" s="20">
        <f>IFERROR(VLOOKUP($B12,'Stamford Grand Prix (3k)'!$B$6:$D$9,3,FALSE),0)</f>
        <v>0</v>
      </c>
      <c r="J12" s="20">
        <f>IFERROR(VLOOKUP($B12,'PANVAC Grand Prix (3k)'!$B$6:$D$9,4,FALSE),0)</f>
        <v>0</v>
      </c>
      <c r="K12" s="20">
        <f>IFERROR(VLOOKUP($B12,'Werrington Grand Prix (3k)'!$B$6:$D$9,3,FALSE),0)</f>
        <v>0</v>
      </c>
      <c r="L12" s="20">
        <f>IFERROR(VLOOKUP(B12,'Bushfield Grand Prix (3k)'!$B$6:$D$9,3,FALSE),0)</f>
        <v>0</v>
      </c>
      <c r="M12" s="20">
        <f>IFERROR(VLOOKUP($B12,'Central Park Junior parkrun(2k)'!$B$6:$D$9,3,FALSE),0)</f>
        <v>50</v>
      </c>
      <c r="N12" s="20">
        <f>IFERROR(VLOOKUP($B12,'Barnack School (2.5k)'!$B$6:$D$10,3,FALSE),0)</f>
        <v>48</v>
      </c>
      <c r="O12" s="20">
        <f>IFERROR(VLOOKUP($B12,'Peterborough Fun Run (5k)'!$B$6:$D$9,3,FALSE),0)</f>
        <v>50</v>
      </c>
      <c r="P12" s="20">
        <f>IFERROR(VLOOKUP($B12,'Riverside Run (St Neots) (5k)'!$B$6:$D$9,4,FALSE),0)</f>
        <v>0</v>
      </c>
      <c r="Q12" s="18">
        <f>LARGE(C12:P12,1)+LARGE(C12:P12,2)+LARGE(C12:P12,3)+LARGE(C12:P12,4)+LARGE(C12:P12,5)</f>
        <v>148</v>
      </c>
      <c r="R12" s="18">
        <f>COUNTIF(C12:P12,"&gt;.09")</f>
        <v>3</v>
      </c>
      <c r="S12" s="16">
        <v>3</v>
      </c>
      <c r="U12" s="9" t="s">
        <v>53</v>
      </c>
      <c r="V12" s="20">
        <f>IFERROR(VLOOKUP($U12,' Rutland Water parkrun (5k)'!$B$14:$D$17,3,FALSE),0)</f>
        <v>0</v>
      </c>
      <c r="W12" s="20">
        <f>IFERROR(VLOOKUP($U12,'Thorney Fun Run (3k)'!$B$14:$D$17,3,FALSE),0)</f>
        <v>0</v>
      </c>
      <c r="X12" s="20">
        <f>IFERROR(VLOOKUP($U12,'Langtoft Fun Run (3k)'!$B$14:$D$16,3,FALSE),0)</f>
        <v>0</v>
      </c>
      <c r="Y12" s="20">
        <f>IFERROR(VLOOKUP($U12,'Bretton Park Junior parkrun(2k)'!$B$14:$D$17,3,FALSE),0)</f>
        <v>0</v>
      </c>
      <c r="Z12" s="20">
        <f>IFERROR(VLOOKUP($U12,'Eye Grand Prix (3k)'!$B$14:$D$17,3,FALSE),0)</f>
        <v>0</v>
      </c>
      <c r="AA12" s="20">
        <f>IFERROR(VLOOKUP($U12,'Castle Bytham Chase (5k)'!$B$14:$D$17,3,FALSE),0)</f>
        <v>0</v>
      </c>
      <c r="AB12" s="20">
        <f>IFERROR(VLOOKUP($U12,'Stamford Grand Prix (3k)'!$B$14:$D$17,3,FALSE),0)</f>
        <v>0</v>
      </c>
      <c r="AC12" s="20">
        <f>IFERROR(VLOOKUP($U12,'PANVAC Grand Prix (3k)'!$B$14:$D$17,4,FALSE),0)</f>
        <v>0</v>
      </c>
      <c r="AD12" s="20">
        <f>IFERROR(VLOOKUP($U12,'Werrington Grand Prix (3k)'!$B$14:$D$17,3,FALSE),0)</f>
        <v>0</v>
      </c>
      <c r="AE12" s="20">
        <f>IFERROR(VLOOKUP($U12,'Bushfield Grand Prix (3k)'!$B$14:$D$17,3,FALSE),0)</f>
        <v>0</v>
      </c>
      <c r="AF12" s="20">
        <f>IFERROR(VLOOKUP($U12,'Central Park Junior parkrun(2k)'!$B$14:$D$17,3,FALSE),0)</f>
        <v>50</v>
      </c>
      <c r="AG12" s="20">
        <f>IFERROR(VLOOKUP($U12,'Barnack School (2.5k)'!$B$14:$D$18,3,FALSE),0)</f>
        <v>47</v>
      </c>
      <c r="AH12" s="20">
        <f>IFERROR(VLOOKUP($U12,'Peterborough Fun Run (5k)'!$B$14:$D$17,3,FALSE),0)</f>
        <v>50</v>
      </c>
      <c r="AI12" s="20">
        <f>IFERROR(VLOOKUP($U12,'Riverside Run (St Neots) (5k)'!$B$14:$D$17,4,FALSE),0)</f>
        <v>0</v>
      </c>
      <c r="AJ12" s="18">
        <f t="shared" ref="AJ12:AJ13" si="4">LARGE(V12:AH12,1)+LARGE(V12:AH12,2)+LARGE(V12:AH12,3)+LARGE(V12:AH12,4)+LARGE(V12:AH12,5)</f>
        <v>147</v>
      </c>
      <c r="AK12" s="18">
        <f>COUNTIF(V12:AI12,"&gt;.09")</f>
        <v>3</v>
      </c>
      <c r="AL12" s="16">
        <v>3</v>
      </c>
      <c r="AN12" s="17" t="s">
        <v>15</v>
      </c>
      <c r="AO12" s="20">
        <f>IFERROR(VLOOKUP($AN12,' Rutland Water parkrun (5k)'!$F$6:$H$11,3,FALSE),0)</f>
        <v>0</v>
      </c>
      <c r="AP12" s="20">
        <f>IFERROR(VLOOKUP($AN12,'Thorney Fun Run (3k)'!$F$6:$H$13,3,FALSE),0)</f>
        <v>0</v>
      </c>
      <c r="AQ12" s="20">
        <f>IFERROR(VLOOKUP($AN12,'Langtoft Fun Run (3k)'!$F$6:$H$8,3,FALSE),0)</f>
        <v>49</v>
      </c>
      <c r="AR12" s="20">
        <f>IFERROR(VLOOKUP($AN12,'Bretton Park Junior parkrun(2k)'!$F$6:$H12,3,FALSE),0)</f>
        <v>0</v>
      </c>
      <c r="AS12" s="20">
        <f>IFERROR(VLOOKUP($AN12,'Eye Grand Prix (3k)'!$F$6:$H$11,3,FALSE),0)</f>
        <v>0</v>
      </c>
      <c r="AT12" s="20">
        <f>IFERROR(VLOOKUP($AN12,'Castle Bytham Chase (5k)'!$F$6:$H12,3,FALSE),0)</f>
        <v>0</v>
      </c>
      <c r="AU12" s="20">
        <f>IFERROR(VLOOKUP($AN12,'Stamford Grand Prix (3k)'!$F$6:$H13,3,FALSE),0)</f>
        <v>0</v>
      </c>
      <c r="AV12" s="20">
        <f>IFERROR(VLOOKUP($AN12,'PANVAC Grand Prix (3k)'!$F$6:$H13,4,FALSE),0)</f>
        <v>0</v>
      </c>
      <c r="AW12" s="20">
        <f>IFERROR(VLOOKUP($AN12,'Werrington Grand Prix (3k)'!$F$6:$H13,3,FALSE),0)</f>
        <v>0</v>
      </c>
      <c r="AX12" s="20">
        <f>IFERROR(VLOOKUP(AN12,'Bushfield Grand Prix (3k)'!$F$6:$H12,3,FALSE),0)</f>
        <v>0</v>
      </c>
      <c r="AY12" s="18">
        <f>IFERROR(VLOOKUP($AN12,'Central Park Junior parkrun(2k)'!$F$6:$H13,3,FALSE),0)</f>
        <v>0</v>
      </c>
      <c r="AZ12" s="18">
        <f>IFERROR(VLOOKUP($AN12,'Barnack School (2.5k)'!$F$6:$H9,3,FALSE),0)</f>
        <v>0</v>
      </c>
      <c r="BA12" s="18">
        <f>IFERROR(VLOOKUP($B12,'Peterborough Fun Run (5k)'!$F$6:$H12,4,FALSE),0)</f>
        <v>0</v>
      </c>
      <c r="BB12" s="18">
        <f>IFERROR(VLOOKUP($B12,'Riverside Run (St Neots) (5k)'!$F$6:$H12,4,FALSE),0)</f>
        <v>0</v>
      </c>
      <c r="BC12" s="18">
        <f t="shared" si="1"/>
        <v>49</v>
      </c>
      <c r="BD12" s="18">
        <f>COUNTIF(AO12:BB12,"&gt;.09")</f>
        <v>1</v>
      </c>
      <c r="BE12" s="19">
        <v>3</v>
      </c>
      <c r="BG12" s="9" t="s">
        <v>15</v>
      </c>
      <c r="BH12" s="20">
        <f>IFERROR(VLOOKUP($BG12,' Rutland Water parkrun (5k)'!$F$14:$H$19,3,FALSE),0)</f>
        <v>0</v>
      </c>
      <c r="BI12" s="20">
        <f>IFERROR(VLOOKUP($BG12,'Thorney Fun Run (3k)'!$F$14:$H$19,3,FALSE),0)</f>
        <v>0</v>
      </c>
      <c r="BJ12" s="20">
        <f>IFERROR(VLOOKUP($BG12,'Langtoft Fun Run (3k)'!$F$6:$H$19,3,FALSE),0)</f>
        <v>49</v>
      </c>
      <c r="BK12" s="20">
        <f>IFERROR(VLOOKUP($BG12,'Bretton Park Junior parkrun(2k)'!$F$14:$H$19,3,FALSE),0)</f>
        <v>0</v>
      </c>
      <c r="BL12" s="20">
        <f>IFERROR(VLOOKUP($U12,'Eye Grand Prix (3k)'!$F$14:$H$19,3,FALSE),0)</f>
        <v>0</v>
      </c>
      <c r="BM12" s="20">
        <f>IFERROR(VLOOKUP($BG12,'Castle Bytham Chase (5k)'!$F$14:$H$19,3,FALSE),0)</f>
        <v>0</v>
      </c>
      <c r="BN12" s="20">
        <f>IFERROR(VLOOKUP($BG12,'Stamford Grand Prix (3k)'!$F$14:$H$19,3,FALSE),0)</f>
        <v>0</v>
      </c>
      <c r="BO12" s="20">
        <f>IFERROR(VLOOKUP($BG12,'PANVAC Grand Prix (3k)'!$F$14:$H$19,3,FALSE),0)</f>
        <v>0</v>
      </c>
      <c r="BP12" s="20">
        <f>IFERROR(VLOOKUP($BG12,'Werrington Grand Prix (3k)'!$F$6:$H$11,3,FALSE),0)</f>
        <v>0</v>
      </c>
      <c r="BQ12" s="20">
        <f>IFERROR(VLOOKUP($BG12,'Bushfield Grand Prix (3k)'!$F$14:$H$19,3,FALSE),0)</f>
        <v>0</v>
      </c>
      <c r="BR12" s="20">
        <f>IFERROR(VLOOKUP($BG12,'Central Park Junior parkrun(2k)'!$F$14:$H$19,3,FALSE),0)</f>
        <v>0</v>
      </c>
      <c r="BS12" s="20">
        <f>IFERROR(VLOOKUP($BG12,'Barnack School (2.5k)'!$F$14:$H$15,3,FALSE),0)</f>
        <v>0</v>
      </c>
      <c r="BT12" s="20">
        <f>IFERROR(VLOOKUP($U12,'Peterborough Fun Run (5k)'!$F$14:$H$19,4,FALSE),0)</f>
        <v>0</v>
      </c>
      <c r="BU12" s="20">
        <f>IFERROR(VLOOKUP($U12,'Riverside Run (St Neots) (5k)'!$F$14:$H$19,4,FALSE),0)</f>
        <v>0</v>
      </c>
      <c r="BV12" s="18">
        <f t="shared" si="2"/>
        <v>49</v>
      </c>
      <c r="BW12" s="18">
        <f t="shared" si="3"/>
        <v>1</v>
      </c>
      <c r="BX12" s="19">
        <v>3</v>
      </c>
    </row>
    <row r="13" spans="2:76" x14ac:dyDescent="0.2">
      <c r="B13" s="28" t="s">
        <v>50</v>
      </c>
      <c r="C13" s="20">
        <f>IFERROR(VLOOKUP($B13,' Rutland Water parkrun (5k)'!$B$6:$D$9,3,FALSE),0)</f>
        <v>0</v>
      </c>
      <c r="D13" s="20">
        <f>IFERROR(VLOOKUP($B13,'Thorney Fun Run (3k)'!$B$6:$D$9,3,FALSE),0)</f>
        <v>0</v>
      </c>
      <c r="E13" s="20">
        <f>IFERROR(VLOOKUP($B13,'Langtoft Fun Run (3k)'!$B$6:$D$8,3,FALSE),0)</f>
        <v>0</v>
      </c>
      <c r="F13" s="20">
        <f>IFERROR(VLOOKUP($B13,'Bretton Park Junior parkrun(2k)'!$B$6:$D$9,3,FALSE),0)</f>
        <v>0</v>
      </c>
      <c r="G13" s="20">
        <f>IFERROR(VLOOKUP($B13,'Eye Grand Prix (3k)'!$B$6:$D$9,3,FALSE),0)</f>
        <v>0</v>
      </c>
      <c r="H13" s="20">
        <f>IFERROR(VLOOKUP($B13,'Castle Bytham Chase (5k)'!$B$6:$D$9,3,FALSE),0)</f>
        <v>50</v>
      </c>
      <c r="I13" s="20">
        <f>IFERROR(VLOOKUP($B13,'Stamford Grand Prix (3k)'!$B$6:$D$9,3,FALSE),0)</f>
        <v>0</v>
      </c>
      <c r="J13" s="20">
        <f>IFERROR(VLOOKUP($B13,'PANVAC Grand Prix (3k)'!$B$6:$D$9,4,FALSE),0)</f>
        <v>0</v>
      </c>
      <c r="K13" s="20">
        <f>IFERROR(VLOOKUP($B13,'Werrington Grand Prix (3k)'!$B$6:$D$9,3,FALSE),0)</f>
        <v>0</v>
      </c>
      <c r="L13" s="20">
        <f>IFERROR(VLOOKUP(B13,'Bushfield Grand Prix (3k)'!$B$6:$D$9,3,FALSE),0)</f>
        <v>0</v>
      </c>
      <c r="M13" s="20">
        <f>IFERROR(VLOOKUP($B13,'Central Park Junior parkrun(2k)'!$B$6:$D$9,3,FALSE),0)</f>
        <v>0</v>
      </c>
      <c r="N13" s="20">
        <f>IFERROR(VLOOKUP($B13,'Barnack School (2.5k)'!$B$6:$D$10,3,FALSE),0)</f>
        <v>0</v>
      </c>
      <c r="O13" s="20">
        <f>IFERROR(VLOOKUP($B13,'Peterborough Fun Run (5k)'!$B$6:$D$9,3,FALSE),0)</f>
        <v>0</v>
      </c>
      <c r="P13" s="20">
        <f>IFERROR(VLOOKUP($B13,'Riverside Run (St Neots) (5k)'!$B$6:$D$9,4,FALSE),0)</f>
        <v>0</v>
      </c>
      <c r="Q13" s="18">
        <f>LARGE(C13:P13,1)+LARGE(C13:P13,2)+LARGE(C13:P13,3)+LARGE(C13:P13,4)+LARGE(C13:P13,5)</f>
        <v>50</v>
      </c>
      <c r="R13" s="18">
        <f t="shared" si="0"/>
        <v>1</v>
      </c>
      <c r="S13" s="16">
        <v>4</v>
      </c>
      <c r="U13" s="28" t="s">
        <v>50</v>
      </c>
      <c r="V13" s="20">
        <f>IFERROR(VLOOKUP($U13,' Rutland Water parkrun (5k)'!$B$14:$D$17,3,FALSE),0)</f>
        <v>0</v>
      </c>
      <c r="W13" s="20">
        <f>IFERROR(VLOOKUP($U13,'Thorney Fun Run (3k)'!$B$14:$D$17,3,FALSE),0)</f>
        <v>0</v>
      </c>
      <c r="X13" s="20">
        <f>IFERROR(VLOOKUP($U13,'Langtoft Fun Run (3k)'!$B$14:$D$16,3,FALSE),0)</f>
        <v>0</v>
      </c>
      <c r="Y13" s="20">
        <f>IFERROR(VLOOKUP($U13,'Bretton Park Junior parkrun(2k)'!$B$14:$D$17,3,FALSE),0)</f>
        <v>0</v>
      </c>
      <c r="Z13" s="20">
        <f>IFERROR(VLOOKUP($U13,'Eye Grand Prix (3k)'!$B$14:$D$17,3,FALSE),0)</f>
        <v>0</v>
      </c>
      <c r="AA13" s="20">
        <f>IFERROR(VLOOKUP($U13,'Castle Bytham Chase (5k)'!$B$14:$D$17,3,FALSE),0)</f>
        <v>50</v>
      </c>
      <c r="AB13" s="20">
        <f>IFERROR(VLOOKUP($U13,'Stamford Grand Prix (3k)'!$B$14:$D$17,3,FALSE),0)</f>
        <v>0</v>
      </c>
      <c r="AC13" s="20">
        <f>IFERROR(VLOOKUP($U13,'PANVAC Grand Prix (3k)'!$B$14:$D$17,4,FALSE),0)</f>
        <v>0</v>
      </c>
      <c r="AD13" s="20">
        <f>IFERROR(VLOOKUP($U13,'Werrington Grand Prix (3k)'!$B$14:$D$17,3,FALSE),0)</f>
        <v>0</v>
      </c>
      <c r="AE13" s="20">
        <f>IFERROR(VLOOKUP($U13,'Bushfield Grand Prix (3k)'!$B$14:$D$17,3,FALSE),0)</f>
        <v>0</v>
      </c>
      <c r="AF13" s="20">
        <f>IFERROR(VLOOKUP($U13,'Central Park Junior parkrun(2k)'!$B$14:$D$17,3,FALSE),0)</f>
        <v>0</v>
      </c>
      <c r="AG13" s="20">
        <f>IFERROR(VLOOKUP($U13,'Barnack School (2.5k)'!$B$14:$D$18,3,FALSE),0)</f>
        <v>0</v>
      </c>
      <c r="AH13" s="20">
        <f>IFERROR(VLOOKUP($U13,'Peterborough Fun Run (5k)'!$B$14:$D$17,3,FALSE),0)</f>
        <v>0</v>
      </c>
      <c r="AI13" s="20">
        <f>IFERROR(VLOOKUP($U13,'Riverside Run (St Neots) (5k)'!$B$14:$D$17,4,FALSE),0)</f>
        <v>0</v>
      </c>
      <c r="AJ13" s="18">
        <f t="shared" si="4"/>
        <v>50</v>
      </c>
      <c r="AK13" s="18">
        <f>COUNTIF(V13:AI13,"&gt;.09")</f>
        <v>1</v>
      </c>
      <c r="AL13" s="16">
        <v>4</v>
      </c>
      <c r="AN13" s="17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18"/>
      <c r="AZ13" s="18"/>
      <c r="BA13" s="18"/>
      <c r="BB13" s="18"/>
      <c r="BC13" s="18"/>
      <c r="BD13" s="18"/>
      <c r="BE13" s="19"/>
      <c r="BG13" s="9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18"/>
      <c r="BW13" s="18"/>
      <c r="BX13" s="19"/>
    </row>
    <row r="14" spans="2:76" x14ac:dyDescent="0.2">
      <c r="B14" s="17" t="s">
        <v>54</v>
      </c>
      <c r="C14" s="20">
        <f>IFERROR(VLOOKUP($B14,' Rutland Water parkrun (5k)'!$B$6:$D$9,3,FALSE),0)</f>
        <v>0</v>
      </c>
      <c r="D14" s="20">
        <f>IFERROR(VLOOKUP($B14,'Thorney Fun Run (3k)'!$B$6:$D$9,3,FALSE),0)</f>
        <v>0</v>
      </c>
      <c r="E14" s="20">
        <f>IFERROR(VLOOKUP($B14,'Langtoft Fun Run (3k)'!$B$6:$D$8,3,FALSE),0)</f>
        <v>0</v>
      </c>
      <c r="F14" s="20">
        <f>IFERROR(VLOOKUP($B14,'Bretton Park Junior parkrun(2k)'!$B$6:$D$9,3,FALSE),0)</f>
        <v>0</v>
      </c>
      <c r="G14" s="20">
        <f>IFERROR(VLOOKUP($B14,'Eye Grand Prix (3k)'!$B$6:$D$9,3,FALSE),0)</f>
        <v>0</v>
      </c>
      <c r="H14" s="20">
        <f>IFERROR(VLOOKUP($B14,'Castle Bytham Chase (5k)'!$B$6:$D$9,3,FALSE),0)</f>
        <v>0</v>
      </c>
      <c r="I14" s="20">
        <f>IFERROR(VLOOKUP($B14,'Stamford Grand Prix (3k)'!$B$6:$D$9,3,FALSE),0)</f>
        <v>0</v>
      </c>
      <c r="J14" s="20">
        <f>IFERROR(VLOOKUP($B14,'PANVAC Grand Prix (3k)'!$B$6:$D$9,4,FALSE),0)</f>
        <v>0</v>
      </c>
      <c r="K14" s="20">
        <f>IFERROR(VLOOKUP($B14,'Werrington Grand Prix (3k)'!$B$6:$D$9,3,FALSE),0)</f>
        <v>0</v>
      </c>
      <c r="L14" s="20">
        <f>IFERROR(VLOOKUP(B14,'Bushfield Grand Prix (3k)'!$B$6:$D$9,3,FALSE),0)</f>
        <v>0</v>
      </c>
      <c r="M14" s="20">
        <f>IFERROR(VLOOKUP($B14,'Central Park Junior parkrun(2k)'!$B$6:$D$9,3,FALSE),0)</f>
        <v>0</v>
      </c>
      <c r="N14" s="20">
        <f>IFERROR(VLOOKUP($B14,'Barnack School (2.5k)'!$B$6:$D$10,3,FALSE),0)</f>
        <v>47</v>
      </c>
      <c r="O14" s="20">
        <f>IFERROR(VLOOKUP($B14,'Peterborough Fun Run (5k)'!$B$6:$D$9,3,FALSE),0)</f>
        <v>0</v>
      </c>
      <c r="P14" s="20">
        <f>IFERROR(VLOOKUP($B14,'Riverside Run (St Neots) (5k)'!$B$6:$D$9,4,FALSE),0)</f>
        <v>0</v>
      </c>
      <c r="Q14" s="18">
        <f>LARGE(C14:P14,1)+LARGE(C14:P14,2)+LARGE(C14:P14,3)+LARGE(C14:P14,4)+LARGE(C14:P14,5)</f>
        <v>47</v>
      </c>
      <c r="R14" s="18">
        <f t="shared" ref="R14" si="5">COUNTIF(C14:P14,"&gt;.09")</f>
        <v>1</v>
      </c>
      <c r="S14" s="16">
        <v>5</v>
      </c>
      <c r="U14" s="17" t="s">
        <v>54</v>
      </c>
      <c r="V14" s="20">
        <f>IFERROR(VLOOKUP($U14,' Rutland Water parkrun (5k)'!$B$14:$D$17,3,FALSE),0)</f>
        <v>0</v>
      </c>
      <c r="W14" s="20">
        <f>IFERROR(VLOOKUP($U14,'Thorney Fun Run (3k)'!$B$14:$D$17,3,FALSE),0)</f>
        <v>0</v>
      </c>
      <c r="X14" s="20">
        <f>IFERROR(VLOOKUP($U14,'Langtoft Fun Run (3k)'!$B$14:$D$16,3,FALSE),0)</f>
        <v>0</v>
      </c>
      <c r="Y14" s="20">
        <f>IFERROR(VLOOKUP($U14,'Bretton Park Junior parkrun(2k)'!$B$14:$D$17,3,FALSE),0)</f>
        <v>0</v>
      </c>
      <c r="Z14" s="20">
        <f>IFERROR(VLOOKUP($U14,'Eye Grand Prix (3k)'!$B$14:$D$17,3,FALSE),0)</f>
        <v>0</v>
      </c>
      <c r="AA14" s="20">
        <f>IFERROR(VLOOKUP($U14,'Castle Bytham Chase (5k)'!$B$14:$D$17,3,FALSE),0)</f>
        <v>0</v>
      </c>
      <c r="AB14" s="20">
        <f>IFERROR(VLOOKUP($U14,'Stamford Grand Prix (3k)'!$B$14:$D$17,3,FALSE),0)</f>
        <v>0</v>
      </c>
      <c r="AC14" s="20">
        <f>IFERROR(VLOOKUP($U14,'PANVAC Grand Prix (3k)'!$B$14:$D$17,4,FALSE),0)</f>
        <v>0</v>
      </c>
      <c r="AD14" s="20">
        <f>IFERROR(VLOOKUP($U14,'Werrington Grand Prix (3k)'!$B$14:$D$17,3,FALSE),0)</f>
        <v>0</v>
      </c>
      <c r="AE14" s="20">
        <f>IFERROR(VLOOKUP($U14,'Bushfield Grand Prix (3k)'!$B$14:$D$17,3,FALSE),0)</f>
        <v>0</v>
      </c>
      <c r="AF14" s="20">
        <f>IFERROR(VLOOKUP($U14,'Central Park Junior parkrun(2k)'!$B$14:$D$17,3,FALSE),0)</f>
        <v>0</v>
      </c>
      <c r="AG14" s="20">
        <f>IFERROR(VLOOKUP($U14,'Barnack School (2.5k)'!$B$14:$D$18,3,FALSE),0)</f>
        <v>48</v>
      </c>
      <c r="AH14" s="20">
        <f>IFERROR(VLOOKUP($U14,'Peterborough Fun Run (5k)'!$B$14:$D$17,3,FALSE),0)</f>
        <v>0</v>
      </c>
      <c r="AI14" s="20">
        <f>IFERROR(VLOOKUP($U14,'Riverside Run (St Neots) (5k)'!$B$14:$D$17,4,FALSE),0)</f>
        <v>0</v>
      </c>
      <c r="AJ14" s="18">
        <f t="shared" ref="AJ14" si="6">LARGE(V14:AH14,1)+LARGE(V14:AH14,2)+LARGE(V14:AH14,3)+LARGE(V14:AH14,4)+LARGE(V14:AH14,5)</f>
        <v>48</v>
      </c>
      <c r="AK14" s="18">
        <f>COUNTIF(V14:AI14,"&gt;.09")</f>
        <v>1</v>
      </c>
      <c r="AL14" s="16">
        <v>5</v>
      </c>
      <c r="AN14" s="17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18"/>
      <c r="AZ14" s="18"/>
      <c r="BA14" s="18"/>
      <c r="BB14" s="18"/>
      <c r="BC14" s="18"/>
      <c r="BD14" s="18"/>
      <c r="BE14" s="19"/>
      <c r="BG14" s="9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18"/>
      <c r="BW14" s="18"/>
      <c r="BX14" s="19"/>
    </row>
    <row r="15" spans="2:76" x14ac:dyDescent="0.2">
      <c r="B15" s="17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8"/>
      <c r="R15" s="18"/>
      <c r="S15" s="16"/>
      <c r="U15" s="17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18"/>
      <c r="AK15" s="18"/>
      <c r="AL15" s="16"/>
      <c r="AN15" s="17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18"/>
      <c r="AZ15" s="18"/>
      <c r="BA15" s="18"/>
      <c r="BB15" s="18"/>
      <c r="BC15" s="18"/>
      <c r="BD15" s="18"/>
      <c r="BE15" s="19"/>
      <c r="BG15" s="9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18"/>
      <c r="BW15" s="18"/>
      <c r="BX15" s="19"/>
    </row>
    <row r="16" spans="2:76" x14ac:dyDescent="0.2">
      <c r="B16" s="17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8"/>
      <c r="R16" s="18"/>
      <c r="S16" s="16"/>
      <c r="U16" s="17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8"/>
      <c r="AK16" s="18"/>
      <c r="AL16" s="16"/>
      <c r="AN16" s="17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18"/>
      <c r="AZ16" s="18"/>
      <c r="BA16" s="18"/>
      <c r="BB16" s="18"/>
      <c r="BC16" s="18"/>
      <c r="BD16" s="18"/>
      <c r="BE16" s="19"/>
      <c r="BG16" s="9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18"/>
      <c r="BW16" s="18"/>
      <c r="BX16" s="19"/>
    </row>
    <row r="17" spans="2:76" x14ac:dyDescent="0.2">
      <c r="B17" s="1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8"/>
      <c r="R17" s="20"/>
      <c r="S17" s="16"/>
      <c r="U17" s="17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8"/>
      <c r="AK17" s="20"/>
      <c r="AL17" s="16"/>
      <c r="AN17" s="17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18"/>
      <c r="AZ17" s="18"/>
      <c r="BA17" s="18"/>
      <c r="BB17" s="18"/>
      <c r="BC17" s="18"/>
      <c r="BD17" s="18"/>
      <c r="BE17" s="19"/>
      <c r="BG17" s="9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18"/>
      <c r="BW17" s="18"/>
      <c r="BX17" s="19"/>
    </row>
    <row r="18" spans="2:76" x14ac:dyDescent="0.2">
      <c r="B18" s="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5"/>
      <c r="R18" s="20"/>
      <c r="S18" s="16"/>
      <c r="U18" s="9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5"/>
      <c r="AK18" s="20"/>
      <c r="AL18" s="16"/>
      <c r="AN18" s="17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18"/>
      <c r="AZ18" s="18"/>
      <c r="BA18" s="20"/>
      <c r="BB18" s="20"/>
      <c r="BC18" s="18"/>
      <c r="BD18" s="18"/>
      <c r="BE18" s="19"/>
      <c r="BG18" s="9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18"/>
      <c r="BW18" s="18"/>
      <c r="BX18" s="19"/>
    </row>
    <row r="19" spans="2:76" x14ac:dyDescent="0.2">
      <c r="B19" s="1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8"/>
      <c r="R19" s="20"/>
      <c r="S19" s="16"/>
      <c r="U19" s="17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18"/>
      <c r="AK19" s="20"/>
      <c r="AL19" s="16"/>
      <c r="AN19" s="9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18"/>
      <c r="AZ19" s="18"/>
      <c r="BA19" s="20"/>
      <c r="BB19" s="20"/>
      <c r="BC19" s="18"/>
      <c r="BD19" s="18"/>
      <c r="BE19" s="19"/>
      <c r="BG19" s="9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18"/>
      <c r="BW19" s="18"/>
      <c r="BX19" s="19"/>
    </row>
    <row r="20" spans="2:76" x14ac:dyDescent="0.2">
      <c r="B20" s="1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8"/>
      <c r="R20" s="18"/>
      <c r="S20" s="16"/>
      <c r="U20" s="17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18"/>
      <c r="AK20" s="18"/>
      <c r="AL20" s="16"/>
      <c r="AN20" s="17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18"/>
      <c r="AZ20" s="18"/>
      <c r="BA20" s="18"/>
      <c r="BB20" s="18"/>
      <c r="BC20" s="18"/>
      <c r="BD20" s="18"/>
      <c r="BE20" s="19"/>
      <c r="BG20" s="17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18"/>
      <c r="BW20" s="18"/>
      <c r="BX20" s="19"/>
    </row>
    <row r="21" spans="2:76" x14ac:dyDescent="0.2">
      <c r="B21" s="17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8"/>
      <c r="R21" s="18"/>
      <c r="S21" s="16"/>
      <c r="U21" s="17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18"/>
      <c r="AK21" s="18"/>
      <c r="AL21" s="16"/>
      <c r="AN21" s="17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18"/>
      <c r="AZ21" s="18"/>
      <c r="BA21" s="18"/>
      <c r="BB21" s="18"/>
      <c r="BC21" s="18"/>
      <c r="BD21" s="18"/>
      <c r="BE21" s="19"/>
      <c r="BG21" s="9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18"/>
      <c r="BW21" s="18"/>
      <c r="BX21" s="19"/>
    </row>
    <row r="22" spans="2:76" x14ac:dyDescent="0.2">
      <c r="B22" s="17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8"/>
      <c r="R22" s="18"/>
      <c r="S22" s="16"/>
      <c r="U22" s="17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18"/>
      <c r="AK22" s="18"/>
      <c r="AL22" s="16"/>
      <c r="AN22" s="17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18"/>
      <c r="AZ22" s="18"/>
      <c r="BA22" s="18"/>
      <c r="BB22" s="18"/>
      <c r="BC22" s="18"/>
      <c r="BD22" s="18"/>
      <c r="BE22" s="19"/>
      <c r="BG22" s="17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18"/>
      <c r="BW22" s="18"/>
      <c r="BX22" s="19"/>
    </row>
    <row r="23" spans="2:76" x14ac:dyDescent="0.2">
      <c r="B23" s="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8"/>
      <c r="R23" s="18"/>
      <c r="S23" s="16"/>
      <c r="U23" s="9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18"/>
      <c r="AK23" s="18"/>
      <c r="AL23" s="16"/>
      <c r="AN23" s="9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18"/>
      <c r="AZ23" s="18"/>
      <c r="BA23" s="18"/>
      <c r="BB23" s="18"/>
      <c r="BC23" s="18"/>
      <c r="BD23" s="18"/>
      <c r="BE23" s="19"/>
      <c r="BG23" s="17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18"/>
      <c r="BW23" s="18"/>
      <c r="BX23" s="19"/>
    </row>
    <row r="24" spans="2:76" x14ac:dyDescent="0.2">
      <c r="B24" s="17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8"/>
      <c r="R24" s="18"/>
      <c r="S24" s="16"/>
      <c r="U24" s="17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18"/>
      <c r="AK24" s="18"/>
      <c r="AL24" s="16"/>
      <c r="AN24" s="17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18"/>
      <c r="AZ24" s="18"/>
      <c r="BA24" s="18"/>
      <c r="BB24" s="18"/>
      <c r="BC24" s="18"/>
      <c r="BD24" s="18"/>
      <c r="BE24" s="19"/>
      <c r="BG24" s="17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18"/>
      <c r="BW24" s="18"/>
      <c r="BX24" s="19"/>
    </row>
    <row r="25" spans="2:76" x14ac:dyDescent="0.2">
      <c r="B25" s="17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8"/>
      <c r="R25" s="18"/>
      <c r="S25" s="16"/>
      <c r="U25" s="17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18"/>
      <c r="AK25" s="18"/>
      <c r="AL25" s="16"/>
      <c r="AN25" s="17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18"/>
      <c r="AZ25" s="18"/>
      <c r="BA25" s="18"/>
      <c r="BB25" s="18"/>
      <c r="BC25" s="18"/>
      <c r="BD25" s="18"/>
      <c r="BE25" s="19"/>
      <c r="BG25" s="17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18"/>
      <c r="BW25" s="18"/>
      <c r="BX25" s="19"/>
    </row>
    <row r="26" spans="2:76" x14ac:dyDescent="0.2">
      <c r="B26" s="1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8"/>
      <c r="R26" s="18"/>
      <c r="S26" s="16"/>
      <c r="U26" s="17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18"/>
      <c r="AK26" s="18"/>
      <c r="AL26" s="16"/>
      <c r="AN26" s="17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18"/>
      <c r="AZ26" s="18"/>
      <c r="BA26" s="18"/>
      <c r="BB26" s="18"/>
      <c r="BC26" s="18"/>
      <c r="BD26" s="18"/>
      <c r="BE26" s="19"/>
      <c r="BG26" s="9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18"/>
      <c r="BW26" s="18"/>
      <c r="BX26" s="19"/>
    </row>
    <row r="27" spans="2:76" x14ac:dyDescent="0.2">
      <c r="B27" s="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18"/>
      <c r="R27" s="18"/>
      <c r="S27" s="16"/>
      <c r="U27" s="9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18"/>
      <c r="AK27" s="18"/>
      <c r="AL27" s="16"/>
      <c r="AN27" s="9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18"/>
      <c r="AZ27" s="18"/>
      <c r="BA27" s="18"/>
      <c r="BB27" s="18"/>
      <c r="BC27" s="18"/>
      <c r="BD27" s="18"/>
      <c r="BE27" s="24"/>
      <c r="BG27" s="9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18"/>
      <c r="BW27" s="18"/>
      <c r="BX27" s="24"/>
    </row>
    <row r="28" spans="2:76" x14ac:dyDescent="0.2">
      <c r="B28" s="17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18"/>
      <c r="R28" s="18"/>
      <c r="S28" s="16"/>
      <c r="U28" s="17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18"/>
      <c r="AK28" s="18"/>
      <c r="AL28" s="16"/>
      <c r="AN28" s="17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18"/>
      <c r="AZ28" s="18"/>
      <c r="BA28" s="18"/>
      <c r="BB28" s="18"/>
      <c r="BC28" s="18"/>
      <c r="BD28" s="18"/>
      <c r="BE28" s="24"/>
      <c r="BG28" s="17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18"/>
      <c r="BW28" s="18"/>
      <c r="BX28" s="24"/>
    </row>
    <row r="29" spans="2:76" x14ac:dyDescent="0.2">
      <c r="B29" s="1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8"/>
      <c r="R29" s="18"/>
      <c r="S29" s="16"/>
      <c r="U29" s="17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18"/>
      <c r="AK29" s="18"/>
      <c r="AL29" s="16"/>
      <c r="AN29" s="17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18"/>
      <c r="AZ29" s="18"/>
      <c r="BA29" s="18"/>
      <c r="BB29" s="18"/>
      <c r="BC29" s="18"/>
      <c r="BD29" s="18"/>
      <c r="BE29" s="19"/>
      <c r="BG29" s="28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18"/>
      <c r="BW29" s="18"/>
      <c r="BX29" s="19"/>
    </row>
    <row r="30" spans="2:76" x14ac:dyDescent="0.2">
      <c r="B30" s="1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8"/>
      <c r="R30" s="18"/>
      <c r="S30" s="16"/>
      <c r="U30" s="17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18"/>
      <c r="AK30" s="18"/>
      <c r="AL30" s="16"/>
      <c r="AN30" s="17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18"/>
      <c r="AZ30" s="18"/>
      <c r="BA30" s="18"/>
      <c r="BB30" s="18"/>
      <c r="BC30" s="18"/>
      <c r="BD30" s="18"/>
      <c r="BE30" s="19"/>
      <c r="BG30" s="9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18"/>
      <c r="BW30" s="18"/>
      <c r="BX30" s="19"/>
    </row>
    <row r="31" spans="2:76" x14ac:dyDescent="0.2">
      <c r="B31" s="17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18"/>
      <c r="R31" s="18"/>
      <c r="S31" s="16"/>
      <c r="U31" s="17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18"/>
      <c r="AK31" s="18"/>
      <c r="AL31" s="16"/>
      <c r="AN31" s="17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18"/>
      <c r="AZ31" s="18"/>
      <c r="BA31" s="18"/>
      <c r="BB31" s="18"/>
      <c r="BC31" s="18"/>
      <c r="BD31" s="18"/>
      <c r="BE31" s="19"/>
      <c r="BG31" s="17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18"/>
      <c r="BW31" s="18"/>
      <c r="BX31" s="19"/>
    </row>
    <row r="32" spans="2:76" x14ac:dyDescent="0.2">
      <c r="B32" s="1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18"/>
      <c r="R32" s="18"/>
      <c r="S32" s="16"/>
      <c r="U32" s="17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18"/>
      <c r="AK32" s="18"/>
      <c r="AL32" s="16"/>
      <c r="AN32" s="17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18"/>
      <c r="AZ32" s="18"/>
      <c r="BA32" s="18"/>
      <c r="BB32" s="18"/>
      <c r="BC32" s="18"/>
      <c r="BD32" s="18"/>
      <c r="BE32" s="19"/>
      <c r="BG32" s="9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18"/>
      <c r="BW32" s="18"/>
      <c r="BX32" s="19"/>
    </row>
    <row r="33" spans="2:76" x14ac:dyDescent="0.2">
      <c r="B33" s="17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8"/>
      <c r="R33" s="18"/>
      <c r="S33" s="16"/>
      <c r="U33" s="17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8"/>
      <c r="AK33" s="18"/>
      <c r="AL33" s="16"/>
      <c r="AN33" s="17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18"/>
      <c r="AZ33" s="18"/>
      <c r="BA33" s="18"/>
      <c r="BB33" s="18"/>
      <c r="BC33" s="18"/>
      <c r="BD33" s="18"/>
      <c r="BE33" s="19"/>
      <c r="BG33" s="17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18"/>
      <c r="BW33" s="18"/>
      <c r="BX33" s="19"/>
    </row>
    <row r="34" spans="2:76" x14ac:dyDescent="0.2">
      <c r="B34" s="1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18"/>
      <c r="R34" s="18"/>
      <c r="S34" s="16"/>
      <c r="U34" s="17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18"/>
      <c r="AK34" s="18"/>
      <c r="AL34" s="16"/>
      <c r="AN34" s="17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18"/>
      <c r="AZ34" s="18"/>
      <c r="BA34" s="18"/>
      <c r="BB34" s="18"/>
      <c r="BC34" s="18"/>
      <c r="BD34" s="18"/>
      <c r="BE34" s="19"/>
      <c r="BG34" s="11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18"/>
      <c r="BW34" s="18"/>
      <c r="BX34" s="19"/>
    </row>
    <row r="35" spans="2:76" x14ac:dyDescent="0.2">
      <c r="B35" s="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8"/>
      <c r="R35" s="18"/>
      <c r="S35" s="16"/>
      <c r="U35" s="9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18"/>
      <c r="AK35" s="18"/>
      <c r="AL35" s="16"/>
      <c r="AN35" s="9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18"/>
      <c r="AZ35" s="18"/>
      <c r="BA35" s="18"/>
      <c r="BB35" s="18"/>
      <c r="BC35" s="18"/>
      <c r="BD35" s="18"/>
      <c r="BE35" s="19"/>
      <c r="BG35" s="17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18"/>
      <c r="BW35" s="18"/>
      <c r="BX35" s="19"/>
    </row>
    <row r="36" spans="2:76" x14ac:dyDescent="0.2">
      <c r="B36" s="1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8"/>
      <c r="R36" s="18"/>
      <c r="S36" s="16"/>
      <c r="U36" s="17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18"/>
      <c r="AK36" s="18"/>
      <c r="AL36" s="16"/>
      <c r="AN36" s="17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18"/>
      <c r="AZ36" s="18"/>
      <c r="BA36" s="18"/>
      <c r="BB36" s="18"/>
      <c r="BC36" s="18"/>
      <c r="BD36" s="18"/>
      <c r="BE36" s="19"/>
      <c r="BG36" s="17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18"/>
      <c r="BW36" s="18"/>
      <c r="BX36" s="19"/>
    </row>
    <row r="37" spans="2:76" x14ac:dyDescent="0.2">
      <c r="B37" s="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8"/>
      <c r="R37" s="18"/>
      <c r="S37" s="16"/>
      <c r="U37" s="9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18"/>
      <c r="AK37" s="18"/>
      <c r="AL37" s="16"/>
      <c r="AN37" s="9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18"/>
      <c r="AZ37" s="18"/>
      <c r="BA37" s="18"/>
      <c r="BB37" s="18"/>
      <c r="BC37" s="18"/>
      <c r="BD37" s="18"/>
      <c r="BE37" s="19"/>
      <c r="BG37" s="28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18"/>
      <c r="BW37" s="18"/>
      <c r="BX37" s="19"/>
    </row>
    <row r="38" spans="2:76" x14ac:dyDescent="0.2">
      <c r="B38" s="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8"/>
      <c r="R38" s="18"/>
      <c r="S38" s="16"/>
      <c r="U38" s="9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18"/>
      <c r="AK38" s="18"/>
      <c r="AL38" s="16"/>
      <c r="AN38" s="9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18"/>
      <c r="AZ38" s="18"/>
      <c r="BA38" s="18"/>
      <c r="BB38" s="18"/>
      <c r="BC38" s="18"/>
      <c r="BD38" s="18"/>
      <c r="BE38" s="19"/>
      <c r="BG38" s="17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18"/>
      <c r="BW38" s="18"/>
      <c r="BX38" s="19"/>
    </row>
    <row r="39" spans="2:76" x14ac:dyDescent="0.2">
      <c r="B39" s="17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18"/>
      <c r="R39" s="18"/>
      <c r="S39" s="16"/>
      <c r="U39" s="17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18"/>
      <c r="AK39" s="18"/>
      <c r="AL39" s="16"/>
      <c r="AN39" s="17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18"/>
      <c r="AZ39" s="18"/>
      <c r="BA39" s="18"/>
      <c r="BB39" s="18"/>
      <c r="BC39" s="18"/>
      <c r="BD39" s="18"/>
      <c r="BE39" s="19"/>
      <c r="BG39" s="17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18"/>
      <c r="BW39" s="18"/>
      <c r="BX39" s="19"/>
    </row>
    <row r="40" spans="2:76" x14ac:dyDescent="0.2">
      <c r="B40" s="1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18"/>
      <c r="R40" s="18"/>
      <c r="S40" s="16"/>
      <c r="U40" s="11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18"/>
      <c r="AK40" s="18"/>
      <c r="AL40" s="16"/>
      <c r="AN40" s="11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18"/>
      <c r="AZ40" s="18"/>
      <c r="BA40" s="18"/>
      <c r="BB40" s="18"/>
      <c r="BC40" s="18"/>
      <c r="BD40" s="18"/>
      <c r="BE40" s="19"/>
      <c r="BG40" s="28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18"/>
      <c r="BW40" s="18"/>
      <c r="BX40" s="19"/>
    </row>
    <row r="41" spans="2:76" ht="13.5" thickBot="1" x14ac:dyDescent="0.25">
      <c r="B41" s="1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6"/>
      <c r="R41" s="26"/>
      <c r="S41" s="27"/>
      <c r="U41" s="10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6"/>
      <c r="AK41" s="26"/>
      <c r="AL41" s="27"/>
      <c r="AN41" s="10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6"/>
      <c r="AZ41" s="26"/>
      <c r="BA41" s="26"/>
      <c r="BB41" s="26"/>
      <c r="BC41" s="26"/>
      <c r="BD41" s="26"/>
      <c r="BE41" s="27"/>
      <c r="BG41" s="25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6"/>
      <c r="BW41" s="26"/>
      <c r="BX41" s="27"/>
    </row>
  </sheetData>
  <sortState xmlns:xlrd2="http://schemas.microsoft.com/office/spreadsheetml/2017/richdata2" ref="U10:AJ13">
    <sortCondition descending="1" ref="AJ10:AJ13"/>
  </sortState>
  <mergeCells count="5">
    <mergeCell ref="D2:F2"/>
    <mergeCell ref="B8:S8"/>
    <mergeCell ref="U8:AL8"/>
    <mergeCell ref="AN8:BE8"/>
    <mergeCell ref="BG8:BX8"/>
  </mergeCells>
  <phoneticPr fontId="6" type="noConversion"/>
  <conditionalFormatting sqref="B10:S41">
    <cfRule type="expression" dxfId="6" priority="9">
      <formula>$R10&gt;4</formula>
    </cfRule>
  </conditionalFormatting>
  <conditionalFormatting sqref="U12">
    <cfRule type="expression" dxfId="5" priority="3">
      <formula>$R12&gt;4</formula>
    </cfRule>
  </conditionalFormatting>
  <conditionalFormatting sqref="U10:AL10 V12:AF12 U13:AF13 U15:AL41 U11:AF11 AG11:AL13 V14:AL14">
    <cfRule type="expression" dxfId="4" priority="10">
      <formula>$AK10&gt;4</formula>
    </cfRule>
  </conditionalFormatting>
  <conditionalFormatting sqref="AN10:BE41">
    <cfRule type="expression" dxfId="3" priority="11">
      <formula>$BD10&gt;4</formula>
    </cfRule>
  </conditionalFormatting>
  <conditionalFormatting sqref="BG12">
    <cfRule type="expression" dxfId="2" priority="2">
      <formula>$BD12&gt;4</formula>
    </cfRule>
  </conditionalFormatting>
  <conditionalFormatting sqref="BG10:BX10 BG11:BL11 BH12:BL12 BG13:BX41 BM11:BX12">
    <cfRule type="expression" dxfId="1" priority="12">
      <formula>$BW10&gt;4</formula>
    </cfRule>
  </conditionalFormatting>
  <conditionalFormatting sqref="U14">
    <cfRule type="expression" dxfId="0" priority="1">
      <formula>$R14&gt;4</formula>
    </cfRule>
  </conditionalFormatting>
  <pageMargins left="0.75" right="0.75" top="1" bottom="1" header="0.5" footer="0.5"/>
  <pageSetup paperSize="9" scale="26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9"/>
  <sheetViews>
    <sheetView workbookViewId="0">
      <selection activeCell="BD55" sqref="BD55"/>
    </sheetView>
  </sheetViews>
  <sheetFormatPr defaultRowHeight="12.75" x14ac:dyDescent="0.2"/>
  <cols>
    <col min="2" max="2" width="20.85546875" bestFit="1" customWidth="1"/>
    <col min="3" max="4" width="9.140625" style="4" customWidth="1"/>
    <col min="6" max="6" width="20" bestFit="1" customWidth="1"/>
    <col min="7" max="7" width="9.140625" customWidth="1"/>
  </cols>
  <sheetData>
    <row r="1" spans="2:8" ht="13.5" thickBot="1" x14ac:dyDescent="0.25"/>
    <row r="2" spans="2:8" ht="15.75" x14ac:dyDescent="0.25">
      <c r="B2" s="1"/>
      <c r="C2" s="48" t="s">
        <v>24</v>
      </c>
      <c r="D2" s="49"/>
      <c r="E2" s="49"/>
      <c r="F2" s="49"/>
      <c r="G2" s="50"/>
    </row>
    <row r="3" spans="2:8" ht="13.5" customHeight="1" thickBot="1" x14ac:dyDescent="0.3">
      <c r="B3" s="3"/>
      <c r="C3" s="51">
        <v>45003</v>
      </c>
      <c r="D3" s="52"/>
      <c r="E3" s="52"/>
      <c r="F3" s="52"/>
      <c r="G3" s="53"/>
    </row>
    <row r="4" spans="2:8" ht="13.5" thickBot="1" x14ac:dyDescent="0.25">
      <c r="D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/>
      <c r="G7" s="31"/>
      <c r="H7" s="6"/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D10"/>
      <c r="F10" s="11"/>
      <c r="G10" s="33"/>
      <c r="H10" s="12"/>
    </row>
    <row r="11" spans="2:8" ht="13.5" thickBot="1" x14ac:dyDescent="0.25">
      <c r="D11"/>
      <c r="F11" s="10"/>
      <c r="G11" s="32"/>
      <c r="H11" s="7"/>
    </row>
    <row r="12" spans="2:8" ht="13.5" thickBot="1" x14ac:dyDescent="0.25">
      <c r="D12"/>
    </row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/>
      <c r="G15" s="35"/>
      <c r="H15" s="6"/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D18"/>
      <c r="F18" s="11"/>
      <c r="G18" s="37"/>
      <c r="H18" s="12"/>
    </row>
    <row r="19" spans="2:8" ht="13.5" thickBot="1" x14ac:dyDescent="0.25">
      <c r="F19" s="10"/>
      <c r="G19" s="38"/>
      <c r="H19" s="7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F5:H5"/>
    <mergeCell ref="B5:D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3"/>
  <sheetViews>
    <sheetView workbookViewId="0">
      <selection activeCell="C4" sqref="C4"/>
    </sheetView>
  </sheetViews>
  <sheetFormatPr defaultRowHeight="12.75" x14ac:dyDescent="0.2"/>
  <cols>
    <col min="2" max="2" width="20.85546875" customWidth="1"/>
    <col min="3" max="3" width="9.140625" style="4" customWidth="1"/>
    <col min="4" max="4" width="9.140625" style="4"/>
    <col min="6" max="6" width="20.85546875" customWidth="1"/>
    <col min="7" max="7" width="9.140625" customWidth="1"/>
  </cols>
  <sheetData>
    <row r="1" spans="2:8" ht="13.5" thickBot="1" x14ac:dyDescent="0.25"/>
    <row r="2" spans="2:8" ht="15.75" customHeight="1" x14ac:dyDescent="0.25">
      <c r="B2" s="1"/>
      <c r="C2" s="48" t="s">
        <v>26</v>
      </c>
      <c r="D2" s="49"/>
      <c r="E2" s="49"/>
      <c r="F2" s="49"/>
      <c r="G2" s="50"/>
    </row>
    <row r="3" spans="2:8" ht="13.5" customHeight="1" thickBot="1" x14ac:dyDescent="0.3">
      <c r="B3" s="3"/>
      <c r="C3" s="51">
        <v>45011</v>
      </c>
      <c r="D3" s="52"/>
      <c r="E3" s="52"/>
      <c r="F3" s="52"/>
      <c r="G3" s="53"/>
    </row>
    <row r="4" spans="2:8" ht="13.5" thickBot="1" x14ac:dyDescent="0.25">
      <c r="D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/>
      <c r="G7" s="31"/>
      <c r="H7" s="6"/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D10"/>
      <c r="F10" s="11"/>
      <c r="G10" s="33"/>
      <c r="H10" s="12"/>
    </row>
    <row r="11" spans="2:8" x14ac:dyDescent="0.2">
      <c r="D11"/>
      <c r="F11" s="11"/>
      <c r="G11" s="33"/>
      <c r="H11" s="12"/>
    </row>
    <row r="12" spans="2:8" x14ac:dyDescent="0.2">
      <c r="D12"/>
      <c r="F12" s="11"/>
      <c r="G12" s="33"/>
      <c r="H12" s="12"/>
    </row>
    <row r="13" spans="2:8" ht="13.5" thickBot="1" x14ac:dyDescent="0.25">
      <c r="D13"/>
      <c r="F13" s="10"/>
      <c r="G13" s="32"/>
      <c r="H13" s="7"/>
    </row>
    <row r="14" spans="2:8" ht="13.5" thickBot="1" x14ac:dyDescent="0.25">
      <c r="D14"/>
    </row>
    <row r="15" spans="2:8" ht="13.5" thickBot="1" x14ac:dyDescent="0.25">
      <c r="B15" s="54" t="s">
        <v>11</v>
      </c>
      <c r="C15" s="55"/>
      <c r="D15" s="56"/>
      <c r="F15" s="54" t="s">
        <v>12</v>
      </c>
      <c r="G15" s="55"/>
      <c r="H15" s="56"/>
    </row>
    <row r="16" spans="2:8" ht="13.5" thickBot="1" x14ac:dyDescent="0.25">
      <c r="B16" s="8" t="s">
        <v>3</v>
      </c>
      <c r="C16" s="2" t="s">
        <v>4</v>
      </c>
      <c r="D16" s="30" t="s">
        <v>2</v>
      </c>
      <c r="F16" s="8" t="s">
        <v>3</v>
      </c>
      <c r="G16" s="2" t="s">
        <v>4</v>
      </c>
      <c r="H16" s="30" t="s">
        <v>2</v>
      </c>
    </row>
    <row r="17" spans="2:8" x14ac:dyDescent="0.2">
      <c r="B17" s="11"/>
      <c r="C17" s="35"/>
      <c r="D17" s="12"/>
      <c r="F17" s="11"/>
      <c r="G17" s="37"/>
      <c r="H17" s="6"/>
    </row>
    <row r="18" spans="2:8" x14ac:dyDescent="0.2">
      <c r="B18" s="11"/>
      <c r="C18" s="37"/>
      <c r="D18" s="12"/>
      <c r="F18" s="11"/>
      <c r="G18" s="37"/>
      <c r="H18" s="6"/>
    </row>
    <row r="19" spans="2:8" ht="13.5" thickBot="1" x14ac:dyDescent="0.25">
      <c r="B19" s="10"/>
      <c r="C19" s="38"/>
      <c r="D19" s="7"/>
      <c r="F19" s="11"/>
      <c r="G19" s="37"/>
      <c r="H19" s="12"/>
    </row>
    <row r="20" spans="2:8" x14ac:dyDescent="0.2">
      <c r="D20"/>
      <c r="F20" s="11"/>
      <c r="G20" s="37"/>
      <c r="H20" s="12"/>
    </row>
    <row r="21" spans="2:8" x14ac:dyDescent="0.2">
      <c r="F21" s="11"/>
      <c r="G21" s="37"/>
      <c r="H21" s="12"/>
    </row>
    <row r="22" spans="2:8" x14ac:dyDescent="0.2">
      <c r="F22" s="11"/>
      <c r="G22" s="37"/>
      <c r="H22" s="12"/>
    </row>
    <row r="23" spans="2:8" ht="13.5" thickBot="1" x14ac:dyDescent="0.25">
      <c r="F23" s="10"/>
      <c r="G23" s="38"/>
      <c r="H23" s="7"/>
    </row>
  </sheetData>
  <sortState xmlns:xlrd2="http://schemas.microsoft.com/office/spreadsheetml/2017/richdata2" ref="F17:G23">
    <sortCondition descending="1" ref="G17:G23"/>
  </sortState>
  <mergeCells count="6">
    <mergeCell ref="B15:D15"/>
    <mergeCell ref="F15:H15"/>
    <mergeCell ref="C2:G2"/>
    <mergeCell ref="C3:G3"/>
    <mergeCell ref="B5:D5"/>
    <mergeCell ref="F5:H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H20"/>
  <sheetViews>
    <sheetView workbookViewId="0">
      <selection activeCell="BC87" sqref="BC87"/>
    </sheetView>
  </sheetViews>
  <sheetFormatPr defaultRowHeight="12.75" x14ac:dyDescent="0.2"/>
  <cols>
    <col min="2" max="2" width="20.85546875" customWidth="1"/>
    <col min="3" max="4" width="9.140625" style="4" customWidth="1"/>
    <col min="6" max="6" width="20.85546875" customWidth="1"/>
    <col min="7" max="8" width="9.140625" customWidth="1"/>
  </cols>
  <sheetData>
    <row r="1" spans="2:8" ht="13.5" thickBot="1" x14ac:dyDescent="0.25"/>
    <row r="2" spans="2:8" ht="15.75" customHeight="1" x14ac:dyDescent="0.25">
      <c r="B2" s="1"/>
      <c r="C2" s="48" t="s">
        <v>13</v>
      </c>
      <c r="D2" s="49"/>
      <c r="E2" s="49"/>
      <c r="F2" s="49"/>
      <c r="G2" s="50"/>
    </row>
    <row r="3" spans="2:8" ht="13.5" customHeight="1" thickBot="1" x14ac:dyDescent="0.3">
      <c r="B3" s="3"/>
      <c r="C3" s="51">
        <v>45046</v>
      </c>
      <c r="D3" s="52"/>
      <c r="E3" s="52"/>
      <c r="F3" s="52"/>
      <c r="G3" s="53"/>
    </row>
    <row r="4" spans="2:8" ht="13.5" thickBot="1" x14ac:dyDescent="0.25">
      <c r="D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16</v>
      </c>
      <c r="C7" s="39">
        <v>9.7222222222222224E-3</v>
      </c>
      <c r="D7" s="12">
        <v>50</v>
      </c>
      <c r="F7" s="11" t="s">
        <v>14</v>
      </c>
      <c r="G7" s="39">
        <v>8.0671296296296307E-3</v>
      </c>
      <c r="H7" s="6">
        <v>50</v>
      </c>
    </row>
    <row r="8" spans="2:8" ht="13.5" thickBot="1" x14ac:dyDescent="0.25">
      <c r="B8" s="10" t="s">
        <v>17</v>
      </c>
      <c r="C8" s="43">
        <v>1.0381944444444444E-2</v>
      </c>
      <c r="D8" s="7">
        <v>49</v>
      </c>
      <c r="F8" s="10" t="s">
        <v>15</v>
      </c>
      <c r="G8" s="43">
        <v>8.9467592592592585E-3</v>
      </c>
      <c r="H8" s="7">
        <v>49</v>
      </c>
    </row>
    <row r="9" spans="2:8" x14ac:dyDescent="0.2">
      <c r="C9"/>
      <c r="D9"/>
    </row>
    <row r="10" spans="2:8" x14ac:dyDescent="0.2">
      <c r="C10"/>
      <c r="D10"/>
    </row>
    <row r="11" spans="2:8" x14ac:dyDescent="0.2">
      <c r="C11"/>
      <c r="D11"/>
    </row>
    <row r="12" spans="2:8" ht="13.5" thickBot="1" x14ac:dyDescent="0.25">
      <c r="C12"/>
      <c r="D12"/>
    </row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16</v>
      </c>
      <c r="C15" s="35">
        <v>68.81</v>
      </c>
      <c r="D15" s="12">
        <v>50</v>
      </c>
      <c r="F15" s="11" t="s">
        <v>14</v>
      </c>
      <c r="G15" s="35">
        <v>77.260000000000005</v>
      </c>
      <c r="H15" s="6">
        <v>50</v>
      </c>
    </row>
    <row r="16" spans="2:8" ht="13.5" thickBot="1" x14ac:dyDescent="0.25">
      <c r="B16" s="10" t="s">
        <v>17</v>
      </c>
      <c r="C16" s="38">
        <v>64.44</v>
      </c>
      <c r="D16" s="7">
        <v>49</v>
      </c>
      <c r="F16" s="10" t="s">
        <v>15</v>
      </c>
      <c r="G16" s="38">
        <v>62.61</v>
      </c>
      <c r="H16" s="7">
        <v>49</v>
      </c>
    </row>
    <row r="17" spans="3:4" x14ac:dyDescent="0.2">
      <c r="C17"/>
      <c r="D17"/>
    </row>
    <row r="18" spans="3:4" x14ac:dyDescent="0.2">
      <c r="C18"/>
      <c r="D18"/>
    </row>
    <row r="19" spans="3:4" x14ac:dyDescent="0.2">
      <c r="C19"/>
      <c r="D19"/>
    </row>
    <row r="20" spans="3:4" x14ac:dyDescent="0.2">
      <c r="C20"/>
      <c r="D20"/>
    </row>
  </sheetData>
  <sortState xmlns:xlrd2="http://schemas.microsoft.com/office/spreadsheetml/2017/richdata2" ref="G7:I11">
    <sortCondition descending="1" ref="I7:I11"/>
  </sortState>
  <mergeCells count="6">
    <mergeCell ref="B13:D13"/>
    <mergeCell ref="F13:H13"/>
    <mergeCell ref="C2:G2"/>
    <mergeCell ref="C3:G3"/>
    <mergeCell ref="B5:D5"/>
    <mergeCell ref="F5:H5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9"/>
  <sheetViews>
    <sheetView workbookViewId="0">
      <selection activeCell="BC43" sqref="BC43"/>
    </sheetView>
  </sheetViews>
  <sheetFormatPr defaultRowHeight="12.75" x14ac:dyDescent="0.2"/>
  <cols>
    <col min="2" max="2" width="20.85546875" customWidth="1"/>
    <col min="3" max="3" width="9.140625" style="4" customWidth="1"/>
    <col min="4" max="4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27</v>
      </c>
      <c r="D2" s="49"/>
      <c r="E2" s="49"/>
      <c r="F2" s="50"/>
    </row>
    <row r="3" spans="2:8" ht="13.5" customHeight="1" thickBot="1" x14ac:dyDescent="0.3">
      <c r="B3" s="3"/>
      <c r="C3" s="51">
        <v>45060</v>
      </c>
      <c r="D3" s="52"/>
      <c r="E3" s="52"/>
      <c r="F3" s="53"/>
    </row>
    <row r="4" spans="2:8" ht="13.5" thickBot="1" x14ac:dyDescent="0.25">
      <c r="D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14</v>
      </c>
      <c r="G7" s="31">
        <v>0.33194444444444443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6"/>
    </row>
    <row r="10" spans="2:8" x14ac:dyDescent="0.2">
      <c r="D10"/>
      <c r="F10" s="11"/>
      <c r="G10" s="33"/>
      <c r="H10" s="12"/>
    </row>
    <row r="11" spans="2:8" ht="13.5" thickBot="1" x14ac:dyDescent="0.25">
      <c r="D11"/>
      <c r="F11" s="10"/>
      <c r="G11" s="32"/>
      <c r="H11" s="7"/>
    </row>
    <row r="12" spans="2:8" ht="13.5" thickBot="1" x14ac:dyDescent="0.25">
      <c r="D12"/>
    </row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14</v>
      </c>
      <c r="G15" s="35">
        <v>72.510000000000005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D18"/>
      <c r="F18" s="11"/>
      <c r="G18" s="37"/>
      <c r="H18" s="12"/>
    </row>
    <row r="19" spans="2:8" ht="13.5" thickBot="1" x14ac:dyDescent="0.25">
      <c r="F19" s="10"/>
      <c r="G19" s="38"/>
      <c r="H19" s="7"/>
    </row>
  </sheetData>
  <sortState xmlns:xlrd2="http://schemas.microsoft.com/office/spreadsheetml/2017/richdata2" ref="F7:H12">
    <sortCondition descending="1" ref="H7:H12"/>
  </sortState>
  <mergeCells count="6">
    <mergeCell ref="C2:F2"/>
    <mergeCell ref="C3:F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20"/>
  <sheetViews>
    <sheetView workbookViewId="0">
      <selection activeCell="BC87" sqref="BC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30</v>
      </c>
      <c r="D2" s="49"/>
      <c r="E2" s="49"/>
      <c r="F2" s="49"/>
      <c r="G2" s="50"/>
    </row>
    <row r="3" spans="2:8" ht="13.5" customHeight="1" thickBot="1" x14ac:dyDescent="0.3">
      <c r="B3" s="3"/>
      <c r="C3" s="51">
        <v>45091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14</v>
      </c>
      <c r="G7" s="31">
        <v>0.49027777777777781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14</v>
      </c>
      <c r="G15" s="35">
        <v>76.27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20"/>
  <sheetViews>
    <sheetView workbookViewId="0">
      <selection activeCell="BC87" sqref="BC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31</v>
      </c>
      <c r="D2" s="49"/>
      <c r="E2" s="49"/>
      <c r="F2" s="49"/>
      <c r="G2" s="50"/>
    </row>
    <row r="3" spans="2:8" ht="13.5" customHeight="1" thickBot="1" x14ac:dyDescent="0.3">
      <c r="B3" s="3"/>
      <c r="C3" s="51">
        <v>45101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50</v>
      </c>
      <c r="C7" s="44" t="s">
        <v>52</v>
      </c>
      <c r="D7" s="12">
        <v>50</v>
      </c>
      <c r="F7" s="11" t="s">
        <v>51</v>
      </c>
      <c r="G7" s="39">
        <v>1.7060185185185185E-2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50</v>
      </c>
      <c r="C15" s="35">
        <v>62.86</v>
      </c>
      <c r="D15" s="12">
        <v>50</v>
      </c>
      <c r="F15" s="11" t="s">
        <v>51</v>
      </c>
      <c r="G15" s="35">
        <v>56.67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20"/>
  <sheetViews>
    <sheetView workbookViewId="0">
      <selection activeCell="BC87" sqref="BC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33</v>
      </c>
      <c r="D2" s="49"/>
      <c r="E2" s="49"/>
      <c r="F2" s="49"/>
      <c r="G2" s="50"/>
    </row>
    <row r="3" spans="2:8" ht="13.5" customHeight="1" thickBot="1" x14ac:dyDescent="0.3">
      <c r="B3" s="3"/>
      <c r="C3" s="51">
        <v>45105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16</v>
      </c>
      <c r="C7" s="31">
        <v>0.56388888888888888</v>
      </c>
      <c r="D7" s="12">
        <v>50</v>
      </c>
      <c r="F7" s="11" t="s">
        <v>14</v>
      </c>
      <c r="G7" s="31">
        <v>0.48749999999999999</v>
      </c>
      <c r="H7" s="6">
        <v>50</v>
      </c>
    </row>
    <row r="8" spans="2:8" x14ac:dyDescent="0.2">
      <c r="B8" s="11" t="s">
        <v>17</v>
      </c>
      <c r="C8" s="33">
        <v>0.70833333333333337</v>
      </c>
      <c r="D8" s="12">
        <v>49</v>
      </c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16</v>
      </c>
      <c r="C15" s="35">
        <v>69.430000000000007</v>
      </c>
      <c r="D15" s="12">
        <v>50</v>
      </c>
      <c r="F15" s="11" t="s">
        <v>14</v>
      </c>
      <c r="G15" s="35">
        <v>74.319999999999993</v>
      </c>
      <c r="H15" s="6">
        <v>50</v>
      </c>
    </row>
    <row r="16" spans="2:8" x14ac:dyDescent="0.2">
      <c r="B16" s="11" t="s">
        <v>17</v>
      </c>
      <c r="C16" s="37">
        <v>55.27</v>
      </c>
      <c r="D16" s="12">
        <v>49</v>
      </c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0"/>
  <sheetViews>
    <sheetView workbookViewId="0">
      <selection activeCell="BC87" sqref="BC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36</v>
      </c>
      <c r="D2" s="49"/>
      <c r="E2" s="49"/>
      <c r="F2" s="49"/>
      <c r="G2" s="50"/>
    </row>
    <row r="3" spans="2:8" ht="13.5" customHeight="1" thickBot="1" x14ac:dyDescent="0.3">
      <c r="B3" s="3"/>
      <c r="C3" s="51">
        <v>45119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14</v>
      </c>
      <c r="G7" s="31">
        <v>0.4680555555555555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14</v>
      </c>
      <c r="G15" s="35">
        <v>79.89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E181-9AA2-4633-B861-867AAC6F75DA}">
  <dimension ref="B1:H20"/>
  <sheetViews>
    <sheetView workbookViewId="0">
      <selection activeCell="BD87" sqref="BD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29"/>
  </cols>
  <sheetData>
    <row r="1" spans="2:8" ht="13.5" thickBot="1" x14ac:dyDescent="0.25"/>
    <row r="2" spans="2:8" ht="15.75" customHeight="1" x14ac:dyDescent="0.25">
      <c r="B2" s="1"/>
      <c r="C2" s="48" t="s">
        <v>37</v>
      </c>
      <c r="D2" s="49"/>
      <c r="E2" s="49"/>
      <c r="F2" s="49"/>
      <c r="G2" s="50"/>
    </row>
    <row r="3" spans="2:8" ht="13.5" customHeight="1" thickBot="1" x14ac:dyDescent="0.3">
      <c r="B3" s="3"/>
      <c r="C3" s="51">
        <v>45133</v>
      </c>
      <c r="D3" s="52"/>
      <c r="E3" s="52"/>
      <c r="F3" s="52"/>
      <c r="G3" s="53"/>
    </row>
    <row r="4" spans="2:8" ht="13.5" thickBot="1" x14ac:dyDescent="0.25">
      <c r="G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16</v>
      </c>
      <c r="C7" s="31">
        <v>0.58263888888888882</v>
      </c>
      <c r="D7" s="12">
        <v>50</v>
      </c>
      <c r="F7" s="11" t="s">
        <v>14</v>
      </c>
      <c r="G7" s="31">
        <v>0.48333333333333334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>
      <c r="G12"/>
    </row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16</v>
      </c>
      <c r="C15" s="35">
        <v>68.89</v>
      </c>
      <c r="D15" s="12">
        <v>50</v>
      </c>
      <c r="F15" s="11" t="s">
        <v>14</v>
      </c>
      <c r="G15" s="35">
        <v>77.37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  <c r="G20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20"/>
  <sheetViews>
    <sheetView workbookViewId="0">
      <selection activeCell="BD87" sqref="BD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" style="29"/>
  </cols>
  <sheetData>
    <row r="1" spans="2:8" ht="13.5" thickBot="1" x14ac:dyDescent="0.25"/>
    <row r="2" spans="2:8" ht="15.75" customHeight="1" x14ac:dyDescent="0.25">
      <c r="B2" s="1"/>
      <c r="C2" s="48" t="s">
        <v>40</v>
      </c>
      <c r="D2" s="49"/>
      <c r="E2" s="49"/>
      <c r="F2" s="49"/>
      <c r="G2" s="50"/>
    </row>
    <row r="3" spans="2:8" ht="13.5" customHeight="1" thickBot="1" x14ac:dyDescent="0.3">
      <c r="B3" s="3"/>
      <c r="C3" s="51">
        <v>45147</v>
      </c>
      <c r="D3" s="52"/>
      <c r="E3" s="52"/>
      <c r="F3" s="52"/>
      <c r="G3" s="53"/>
    </row>
    <row r="4" spans="2:8" ht="13.5" thickBot="1" x14ac:dyDescent="0.25">
      <c r="G4"/>
    </row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16</v>
      </c>
      <c r="C7" s="31">
        <v>0.56388888888888888</v>
      </c>
      <c r="D7" s="12">
        <v>50</v>
      </c>
      <c r="F7" s="11" t="s">
        <v>14</v>
      </c>
      <c r="G7" s="31">
        <v>0.46249999999999997</v>
      </c>
      <c r="H7" s="6">
        <v>50</v>
      </c>
    </row>
    <row r="8" spans="2:8" x14ac:dyDescent="0.2">
      <c r="B8" s="11" t="s">
        <v>17</v>
      </c>
      <c r="C8" s="33">
        <v>0.6743055555555556</v>
      </c>
      <c r="D8" s="12">
        <v>49</v>
      </c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>
      <c r="G12"/>
    </row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16</v>
      </c>
      <c r="C15" s="35">
        <v>71.180000000000007</v>
      </c>
      <c r="D15" s="12">
        <v>50</v>
      </c>
      <c r="F15" s="11" t="s">
        <v>14</v>
      </c>
      <c r="G15" s="35">
        <v>80.849999999999994</v>
      </c>
      <c r="H15" s="6">
        <v>50</v>
      </c>
    </row>
    <row r="16" spans="2:8" x14ac:dyDescent="0.2">
      <c r="B16" s="11" t="s">
        <v>17</v>
      </c>
      <c r="C16" s="37">
        <v>59.53</v>
      </c>
      <c r="D16" s="12">
        <v>49</v>
      </c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  <c r="G20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5A39-8C34-4E45-B5E9-DE9F8A0C881E}">
  <dimension ref="B1:H20"/>
  <sheetViews>
    <sheetView workbookViewId="0">
      <selection activeCell="C7" sqref="C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8" t="s">
        <v>41</v>
      </c>
      <c r="D2" s="49"/>
      <c r="E2" s="49"/>
      <c r="F2" s="49"/>
      <c r="G2" s="50"/>
    </row>
    <row r="3" spans="2:8" ht="13.5" customHeight="1" thickBot="1" x14ac:dyDescent="0.3">
      <c r="B3" s="3"/>
      <c r="C3" s="51">
        <v>45179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53</v>
      </c>
      <c r="C7" s="31">
        <v>0.64236111111111105</v>
      </c>
      <c r="D7" s="12">
        <v>50</v>
      </c>
      <c r="F7" s="11" t="s">
        <v>14</v>
      </c>
      <c r="G7" s="31">
        <v>0.30763888888888891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53</v>
      </c>
      <c r="C15" s="35">
        <v>40.07</v>
      </c>
      <c r="D15" s="12">
        <v>50</v>
      </c>
      <c r="F15" s="11" t="s">
        <v>14</v>
      </c>
      <c r="G15" s="35">
        <v>78.239999999999995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3DCE-6CA1-4303-941B-DACD01D927B8}">
  <dimension ref="B1:H21"/>
  <sheetViews>
    <sheetView workbookViewId="0">
      <selection activeCell="AA81" sqref="AA81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4"/>
  </cols>
  <sheetData>
    <row r="1" spans="2:8" ht="13.5" thickBot="1" x14ac:dyDescent="0.25"/>
    <row r="2" spans="2:8" ht="15.75" customHeight="1" x14ac:dyDescent="0.25">
      <c r="B2" s="1"/>
      <c r="C2" s="48" t="s">
        <v>46</v>
      </c>
      <c r="D2" s="49"/>
      <c r="E2" s="49"/>
      <c r="F2" s="49"/>
      <c r="G2" s="50"/>
    </row>
    <row r="3" spans="2:8" ht="13.5" customHeight="1" thickBot="1" x14ac:dyDescent="0.3">
      <c r="B3" s="3"/>
      <c r="C3" s="51">
        <v>45206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40" t="s">
        <v>1</v>
      </c>
      <c r="H6" s="30" t="s">
        <v>2</v>
      </c>
    </row>
    <row r="7" spans="2:8" ht="13.5" thickBot="1" x14ac:dyDescent="0.25">
      <c r="B7" s="11" t="s">
        <v>16</v>
      </c>
      <c r="C7" s="41">
        <v>7.5925925925925926E-3</v>
      </c>
      <c r="D7" s="12">
        <v>50</v>
      </c>
      <c r="F7" s="10" t="s">
        <v>14</v>
      </c>
      <c r="G7" s="43">
        <v>6.5162037037037037E-3</v>
      </c>
      <c r="H7" s="7">
        <v>50</v>
      </c>
    </row>
    <row r="8" spans="2:8" x14ac:dyDescent="0.2">
      <c r="B8" s="11" t="s">
        <v>17</v>
      </c>
      <c r="C8" s="42">
        <v>1.0104166666666668E-2</v>
      </c>
      <c r="D8" s="12">
        <v>49</v>
      </c>
      <c r="G8"/>
    </row>
    <row r="9" spans="2:8" x14ac:dyDescent="0.2">
      <c r="B9" s="11" t="s">
        <v>53</v>
      </c>
      <c r="C9" s="42">
        <v>1.0625000000000001E-2</v>
      </c>
      <c r="D9" s="12">
        <v>48</v>
      </c>
      <c r="G9"/>
    </row>
    <row r="10" spans="2:8" ht="13.5" thickBot="1" x14ac:dyDescent="0.25">
      <c r="B10" s="10" t="s">
        <v>54</v>
      </c>
      <c r="C10" s="43">
        <v>1.0763888888888891E-2</v>
      </c>
      <c r="D10" s="7">
        <v>47</v>
      </c>
      <c r="G10"/>
    </row>
    <row r="11" spans="2:8" x14ac:dyDescent="0.2">
      <c r="G11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40" t="s">
        <v>4</v>
      </c>
      <c r="H14" s="30" t="s">
        <v>2</v>
      </c>
    </row>
    <row r="15" spans="2:8" ht="13.5" thickBot="1" x14ac:dyDescent="0.25">
      <c r="B15" s="11" t="s">
        <v>16</v>
      </c>
      <c r="C15" s="36">
        <v>70.52</v>
      </c>
      <c r="D15" s="12">
        <v>50</v>
      </c>
      <c r="F15" s="10" t="s">
        <v>14</v>
      </c>
      <c r="G15" s="38">
        <v>78.599999999999994</v>
      </c>
      <c r="H15" s="7">
        <v>50</v>
      </c>
    </row>
    <row r="16" spans="2:8" x14ac:dyDescent="0.2">
      <c r="B16" s="11" t="s">
        <v>17</v>
      </c>
      <c r="C16" s="37">
        <v>52.99</v>
      </c>
      <c r="D16" s="12">
        <v>49</v>
      </c>
      <c r="G16"/>
    </row>
    <row r="17" spans="2:7" x14ac:dyDescent="0.2">
      <c r="B17" s="11" t="s">
        <v>54</v>
      </c>
      <c r="C17" s="37">
        <v>52.46</v>
      </c>
      <c r="D17" s="12">
        <v>48</v>
      </c>
      <c r="G17"/>
    </row>
    <row r="18" spans="2:7" ht="13.5" thickBot="1" x14ac:dyDescent="0.25">
      <c r="B18" s="10" t="s">
        <v>53</v>
      </c>
      <c r="C18" s="38">
        <v>51.67</v>
      </c>
      <c r="D18" s="7">
        <v>47</v>
      </c>
      <c r="G18"/>
    </row>
    <row r="19" spans="2:7" x14ac:dyDescent="0.2">
      <c r="G19"/>
    </row>
    <row r="20" spans="2:7" x14ac:dyDescent="0.2">
      <c r="D20" s="4"/>
      <c r="G20"/>
    </row>
    <row r="21" spans="2:7" x14ac:dyDescent="0.2">
      <c r="D21" s="4"/>
    </row>
  </sheetData>
  <sortState xmlns:xlrd2="http://schemas.microsoft.com/office/spreadsheetml/2017/richdata2" ref="B15:C18">
    <sortCondition descending="1" ref="C15:C18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5EC0-2D8A-4B92-AF42-FC4509C3EF50}">
  <dimension ref="B1:H20"/>
  <sheetViews>
    <sheetView workbookViewId="0">
      <selection activeCell="G7" sqref="G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4"/>
  </cols>
  <sheetData>
    <row r="1" spans="2:8" ht="13.5" thickBot="1" x14ac:dyDescent="0.25"/>
    <row r="2" spans="2:8" ht="15.75" customHeight="1" x14ac:dyDescent="0.25">
      <c r="B2" s="1"/>
      <c r="C2" s="48" t="s">
        <v>44</v>
      </c>
      <c r="D2" s="49"/>
      <c r="E2" s="49"/>
      <c r="F2" s="49"/>
      <c r="G2" s="50"/>
    </row>
    <row r="3" spans="2:8" ht="13.5" customHeight="1" thickBot="1" x14ac:dyDescent="0.3">
      <c r="B3" s="3"/>
      <c r="C3" s="51">
        <v>45214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40" t="s">
        <v>1</v>
      </c>
      <c r="H6" s="30" t="s">
        <v>2</v>
      </c>
    </row>
    <row r="7" spans="2:8" x14ac:dyDescent="0.2">
      <c r="B7" s="11" t="s">
        <v>53</v>
      </c>
      <c r="C7" s="39">
        <v>2.6539351851851852E-2</v>
      </c>
      <c r="D7" s="12">
        <v>50</v>
      </c>
      <c r="F7" s="11"/>
      <c r="G7" s="39"/>
      <c r="H7" s="6"/>
    </row>
    <row r="8" spans="2:8" x14ac:dyDescent="0.2">
      <c r="B8" s="11"/>
      <c r="C8" s="33"/>
      <c r="D8" s="12"/>
      <c r="F8" s="11"/>
      <c r="G8" s="41"/>
      <c r="H8" s="6"/>
    </row>
    <row r="9" spans="2:8" ht="13.5" thickBot="1" x14ac:dyDescent="0.25">
      <c r="B9" s="10"/>
      <c r="C9" s="32"/>
      <c r="D9" s="7"/>
      <c r="F9" s="11"/>
      <c r="G9" s="42"/>
      <c r="H9" s="12"/>
    </row>
    <row r="10" spans="2:8" x14ac:dyDescent="0.2">
      <c r="F10" s="11"/>
      <c r="G10" s="42"/>
      <c r="H10" s="12"/>
    </row>
    <row r="11" spans="2:8" ht="13.5" thickBot="1" x14ac:dyDescent="0.25">
      <c r="F11" s="10"/>
      <c r="G11" s="43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40" t="s">
        <v>4</v>
      </c>
      <c r="H14" s="30" t="s">
        <v>2</v>
      </c>
    </row>
    <row r="15" spans="2:8" x14ac:dyDescent="0.2">
      <c r="B15" s="11" t="s">
        <v>53</v>
      </c>
      <c r="C15" s="35">
        <v>44.64</v>
      </c>
      <c r="D15" s="12">
        <v>50</v>
      </c>
      <c r="F15" s="11"/>
      <c r="G15" s="35"/>
      <c r="H15" s="6"/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1EA2-E2E0-4CB8-AE4F-51E108A69EA8}">
  <dimension ref="B1:H20"/>
  <sheetViews>
    <sheetView workbookViewId="0">
      <selection activeCell="C4" sqref="C4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4"/>
  </cols>
  <sheetData>
    <row r="1" spans="2:8" ht="13.5" thickBot="1" x14ac:dyDescent="0.25"/>
    <row r="2" spans="2:8" ht="15.75" customHeight="1" x14ac:dyDescent="0.25">
      <c r="B2" s="1"/>
      <c r="C2" s="48" t="s">
        <v>47</v>
      </c>
      <c r="D2" s="49"/>
      <c r="E2" s="49"/>
      <c r="F2" s="49"/>
      <c r="G2" s="50"/>
    </row>
    <row r="3" spans="2:8" ht="13.5" customHeight="1" thickBot="1" x14ac:dyDescent="0.3">
      <c r="B3" s="3"/>
      <c r="C3" s="51" t="s">
        <v>48</v>
      </c>
      <c r="D3" s="52"/>
      <c r="E3" s="52"/>
      <c r="F3" s="52"/>
      <c r="G3" s="53"/>
    </row>
    <row r="4" spans="2:8" ht="13.5" thickBot="1" x14ac:dyDescent="0.25"/>
    <row r="5" spans="2:8" ht="13.5" thickBot="1" x14ac:dyDescent="0.25">
      <c r="B5" s="54" t="s">
        <v>10</v>
      </c>
      <c r="C5" s="55"/>
      <c r="D5" s="56"/>
      <c r="F5" s="54" t="s">
        <v>9</v>
      </c>
      <c r="G5" s="55"/>
      <c r="H5" s="5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40" t="s">
        <v>1</v>
      </c>
      <c r="H6" s="30" t="s">
        <v>2</v>
      </c>
    </row>
    <row r="7" spans="2:8" x14ac:dyDescent="0.2">
      <c r="B7" s="11"/>
      <c r="C7" s="31"/>
      <c r="D7" s="12"/>
      <c r="F7" s="11"/>
      <c r="G7" s="39"/>
      <c r="H7" s="6"/>
    </row>
    <row r="8" spans="2:8" x14ac:dyDescent="0.2">
      <c r="B8" s="11"/>
      <c r="C8" s="33"/>
      <c r="D8" s="12"/>
      <c r="F8" s="11"/>
      <c r="G8" s="41"/>
      <c r="H8" s="6"/>
    </row>
    <row r="9" spans="2:8" ht="13.5" thickBot="1" x14ac:dyDescent="0.25">
      <c r="B9" s="10"/>
      <c r="C9" s="32"/>
      <c r="D9" s="7"/>
      <c r="F9" s="11"/>
      <c r="G9" s="42"/>
      <c r="H9" s="12"/>
    </row>
    <row r="10" spans="2:8" x14ac:dyDescent="0.2">
      <c r="F10" s="11"/>
      <c r="G10" s="42"/>
      <c r="H10" s="12"/>
    </row>
    <row r="11" spans="2:8" ht="13.5" thickBot="1" x14ac:dyDescent="0.25">
      <c r="F11" s="10"/>
      <c r="G11" s="43"/>
      <c r="H11" s="7"/>
    </row>
    <row r="12" spans="2:8" ht="13.5" thickBot="1" x14ac:dyDescent="0.25"/>
    <row r="13" spans="2:8" ht="13.5" thickBot="1" x14ac:dyDescent="0.25">
      <c r="B13" s="54" t="s">
        <v>11</v>
      </c>
      <c r="C13" s="55"/>
      <c r="D13" s="56"/>
      <c r="F13" s="54" t="s">
        <v>12</v>
      </c>
      <c r="G13" s="55"/>
      <c r="H13" s="5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40" t="s">
        <v>4</v>
      </c>
      <c r="H14" s="30" t="s">
        <v>2</v>
      </c>
    </row>
    <row r="15" spans="2:8" x14ac:dyDescent="0.2">
      <c r="B15" s="11"/>
      <c r="C15" s="35"/>
      <c r="D15" s="12"/>
      <c r="F15" s="11"/>
      <c r="G15" s="35"/>
      <c r="H15" s="6"/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Championship positions</vt:lpstr>
      <vt:lpstr> Rutland Water parkrun (5k)</vt:lpstr>
      <vt:lpstr>Thorney Fun Run (3k)</vt:lpstr>
      <vt:lpstr>Langtoft Fun Run (3k)</vt:lpstr>
      <vt:lpstr>Bretton Park Junior parkrun(2k)</vt:lpstr>
      <vt:lpstr>Eye Grand Prix (3k)</vt:lpstr>
      <vt:lpstr>Castle Bytham Chase (5k)</vt:lpstr>
      <vt:lpstr>Stamford Grand Prix (3k)</vt:lpstr>
      <vt:lpstr>PANVAC Grand Prix (3k)</vt:lpstr>
      <vt:lpstr>Werrington Grand Prix (3k)</vt:lpstr>
      <vt:lpstr>Bushfield Grand Prix (3k)</vt:lpstr>
      <vt:lpstr>Central Park Junior parkrun(2k)</vt:lpstr>
      <vt:lpstr>Barnack School (2.5k)</vt:lpstr>
      <vt:lpstr>Peterborough Fun Run (5k)</vt:lpstr>
      <vt:lpstr>Riverside Run (St Neots) (5k)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2011-05-02T17:13:13Z</cp:lastPrinted>
  <dcterms:created xsi:type="dcterms:W3CDTF">2006-03-20T08:50:17Z</dcterms:created>
  <dcterms:modified xsi:type="dcterms:W3CDTF">2023-11-28T11:19:24Z</dcterms:modified>
</cp:coreProperties>
</file>