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OneDrive\Documents\Stamford Striders\"/>
    </mc:Choice>
  </mc:AlternateContent>
  <xr:revisionPtr revIDLastSave="533" documentId="8_{9E6F980E-742D-405B-A521-C339390EEF32}" xr6:coauthVersionLast="45" xr6:coauthVersionMax="45" xr10:uidLastSave="{7E7BFEA6-D7A8-47E4-828A-0BA3E7C2122E}"/>
  <bookViews>
    <workbookView xWindow="21480" yWindow="-120" windowWidth="21840" windowHeight="13140" xr2:uid="{00000000-000D-0000-FFFF-FFFF00000000}"/>
  </bookViews>
  <sheets>
    <sheet name="Championship positions" sheetId="1" r:id="rId1"/>
    <sheet name="Bourne Rotary 3k" sheetId="26" r:id="rId2"/>
    <sheet name="Langtoft 3k" sheetId="27" r:id="rId3"/>
    <sheet name="Little Bytham Farm Run" sheetId="29" r:id="rId4"/>
    <sheet name="PGP 3k (Ferry Meadows)" sheetId="28" r:id="rId5"/>
    <sheet name="PGP 3k (Eye)" sheetId="30" r:id="rId6"/>
    <sheet name="PGP 3k (Ferry Meadows) " sheetId="38" r:id="rId7"/>
    <sheet name="PGP 3k (Stamford)" sheetId="31" r:id="rId8"/>
    <sheet name="PGP 3k (Werrington)" sheetId="32" r:id="rId9"/>
    <sheet name="RR Fun Run 2k  (St Neots)" sheetId="33" r:id="rId10"/>
    <sheet name="Parkrun 5k (Rutland Water)" sheetId="34" r:id="rId11"/>
    <sheet name="Anna's Hope Fun Run 5k" sheetId="35" r:id="rId12"/>
    <sheet name="Parkrun 5k (Peterborough)" sheetId="37" r:id="rId13"/>
  </sheets>
  <definedNames>
    <definedName name="_xlnm._FilterDatabase" localSheetId="11" hidden="1">'Anna''s Hope Fun Run 5k'!$J$7:$N$56</definedName>
    <definedName name="_xlnm._FilterDatabase" localSheetId="0" hidden="1">'Championship positions'!$B$9:$Q$13</definedName>
    <definedName name="_xlnm._FilterDatabase" localSheetId="12" hidden="1">'Parkrun 5k (Peterborough)'!$J$7:$N$56</definedName>
    <definedName name="_xlnm._FilterDatabase" localSheetId="9" hidden="1">'RR Fun Run 2k  (St Neots)'!$J$1:$L$128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1" i="1"/>
  <c r="I11" i="1"/>
  <c r="J11" i="1"/>
  <c r="K11" i="1"/>
  <c r="L11" i="1"/>
  <c r="M11" i="1"/>
  <c r="N11" i="1"/>
  <c r="C12" i="1"/>
  <c r="D12" i="1"/>
  <c r="E12" i="1"/>
  <c r="F12" i="1"/>
  <c r="G12" i="1"/>
  <c r="H12" i="1"/>
  <c r="I12" i="1"/>
  <c r="J12" i="1"/>
  <c r="K12" i="1"/>
  <c r="L12" i="1"/>
  <c r="M12" i="1"/>
  <c r="P12" i="1" s="1"/>
  <c r="N12" i="1"/>
  <c r="C13" i="1"/>
  <c r="D13" i="1"/>
  <c r="E13" i="1"/>
  <c r="F13" i="1"/>
  <c r="G13" i="1"/>
  <c r="H13" i="1"/>
  <c r="I13" i="1"/>
  <c r="J13" i="1"/>
  <c r="K13" i="1"/>
  <c r="L13" i="1"/>
  <c r="M13" i="1"/>
  <c r="N13" i="1"/>
  <c r="C14" i="1"/>
  <c r="D14" i="1"/>
  <c r="E14" i="1"/>
  <c r="F14" i="1"/>
  <c r="G14" i="1"/>
  <c r="H14" i="1"/>
  <c r="I14" i="1"/>
  <c r="J14" i="1"/>
  <c r="K14" i="1"/>
  <c r="L14" i="1"/>
  <c r="M14" i="1"/>
  <c r="N14" i="1"/>
  <c r="C15" i="1"/>
  <c r="D15" i="1"/>
  <c r="E15" i="1"/>
  <c r="F15" i="1"/>
  <c r="G15" i="1"/>
  <c r="H15" i="1"/>
  <c r="I15" i="1"/>
  <c r="J15" i="1"/>
  <c r="K15" i="1"/>
  <c r="L15" i="1"/>
  <c r="M15" i="1"/>
  <c r="N15" i="1"/>
  <c r="L10" i="1"/>
  <c r="O11" i="1" l="1"/>
  <c r="O12" i="1"/>
  <c r="O15" i="1"/>
  <c r="P14" i="1"/>
  <c r="O14" i="1"/>
  <c r="O13" i="1"/>
  <c r="P15" i="1"/>
  <c r="P13" i="1"/>
  <c r="P11" i="1"/>
  <c r="J10" i="1"/>
  <c r="T24" i="1" l="1"/>
  <c r="U24" i="1"/>
  <c r="V24" i="1"/>
  <c r="W24" i="1"/>
  <c r="X24" i="1"/>
  <c r="Y24" i="1"/>
  <c r="Z24" i="1"/>
  <c r="AA24" i="1"/>
  <c r="AB24" i="1"/>
  <c r="AC24" i="1"/>
  <c r="AD24" i="1"/>
  <c r="AE24" i="1"/>
  <c r="AF24" i="1" l="1"/>
  <c r="AG24" i="1"/>
  <c r="X10" i="1"/>
  <c r="T16" i="1" l="1"/>
  <c r="U16" i="1"/>
  <c r="V16" i="1"/>
  <c r="W16" i="1"/>
  <c r="X16" i="1"/>
  <c r="Y16" i="1"/>
  <c r="Z16" i="1"/>
  <c r="AA16" i="1"/>
  <c r="AB16" i="1"/>
  <c r="AC16" i="1"/>
  <c r="AD16" i="1"/>
  <c r="AE16" i="1"/>
  <c r="AG16" i="1" l="1"/>
  <c r="AF16" i="1"/>
  <c r="Y11" i="1"/>
  <c r="Y12" i="1"/>
  <c r="Y13" i="1"/>
  <c r="Y15" i="1"/>
  <c r="Y17" i="1"/>
  <c r="Y22" i="1"/>
  <c r="Y14" i="1"/>
  <c r="Y18" i="1"/>
  <c r="Y21" i="1"/>
  <c r="Y23" i="1"/>
  <c r="Y20" i="1"/>
  <c r="Y19" i="1"/>
  <c r="Y10" i="1"/>
  <c r="X11" i="1"/>
  <c r="X12" i="1"/>
  <c r="X13" i="1"/>
  <c r="X15" i="1"/>
  <c r="X17" i="1"/>
  <c r="X22" i="1"/>
  <c r="X14" i="1"/>
  <c r="X18" i="1"/>
  <c r="X21" i="1"/>
  <c r="X23" i="1"/>
  <c r="X20" i="1"/>
  <c r="X19" i="1"/>
  <c r="H10" i="1"/>
  <c r="V11" i="1"/>
  <c r="V12" i="1"/>
  <c r="V13" i="1"/>
  <c r="V15" i="1"/>
  <c r="V17" i="1"/>
  <c r="V22" i="1"/>
  <c r="V14" i="1"/>
  <c r="V18" i="1"/>
  <c r="V21" i="1"/>
  <c r="V23" i="1"/>
  <c r="V20" i="1"/>
  <c r="V19" i="1"/>
  <c r="V10" i="1"/>
  <c r="G10" i="1"/>
  <c r="T18" i="1" l="1"/>
  <c r="U18" i="1"/>
  <c r="W18" i="1"/>
  <c r="Z18" i="1"/>
  <c r="AA18" i="1"/>
  <c r="AB18" i="1"/>
  <c r="AC18" i="1"/>
  <c r="AD18" i="1"/>
  <c r="AE18" i="1"/>
  <c r="T14" i="1"/>
  <c r="U14" i="1"/>
  <c r="W14" i="1"/>
  <c r="Z14" i="1"/>
  <c r="AA14" i="1"/>
  <c r="AB14" i="1"/>
  <c r="AC14" i="1"/>
  <c r="AD14" i="1"/>
  <c r="AE14" i="1"/>
  <c r="AG18" i="1" l="1"/>
  <c r="AF18" i="1"/>
  <c r="AF14" i="1"/>
  <c r="AG14" i="1"/>
  <c r="T22" i="1"/>
  <c r="U22" i="1"/>
  <c r="W22" i="1"/>
  <c r="Z22" i="1"/>
  <c r="AA22" i="1"/>
  <c r="AB22" i="1"/>
  <c r="AC22" i="1"/>
  <c r="AD22" i="1"/>
  <c r="AE22" i="1"/>
  <c r="T23" i="1"/>
  <c r="U23" i="1"/>
  <c r="W23" i="1"/>
  <c r="Z23" i="1"/>
  <c r="AA23" i="1"/>
  <c r="AB23" i="1"/>
  <c r="AC23" i="1"/>
  <c r="AD23" i="1"/>
  <c r="AE23" i="1"/>
  <c r="AG23" i="1" l="1"/>
  <c r="AF22" i="1"/>
  <c r="AF23" i="1"/>
  <c r="AG22" i="1"/>
  <c r="F10" i="1"/>
  <c r="K10" i="1"/>
  <c r="M10" i="1"/>
  <c r="T15" i="1"/>
  <c r="U15" i="1"/>
  <c r="W15" i="1"/>
  <c r="Z15" i="1"/>
  <c r="AA15" i="1"/>
  <c r="AB15" i="1"/>
  <c r="AC15" i="1"/>
  <c r="AD15" i="1"/>
  <c r="AE15" i="1"/>
  <c r="T21" i="1"/>
  <c r="U21" i="1"/>
  <c r="W21" i="1"/>
  <c r="Z21" i="1"/>
  <c r="AA21" i="1"/>
  <c r="AB21" i="1"/>
  <c r="AC21" i="1"/>
  <c r="AD21" i="1"/>
  <c r="AE21" i="1"/>
  <c r="T20" i="1"/>
  <c r="U20" i="1"/>
  <c r="W20" i="1"/>
  <c r="Z20" i="1"/>
  <c r="AA20" i="1"/>
  <c r="AB20" i="1"/>
  <c r="AC20" i="1"/>
  <c r="AD20" i="1"/>
  <c r="AE20" i="1"/>
  <c r="AG21" i="1" l="1"/>
  <c r="AF15" i="1"/>
  <c r="AF21" i="1"/>
  <c r="AG20" i="1"/>
  <c r="AF20" i="1"/>
  <c r="AG15" i="1"/>
  <c r="E10" i="1"/>
  <c r="T19" i="1" l="1"/>
  <c r="U19" i="1"/>
  <c r="W19" i="1"/>
  <c r="Z19" i="1"/>
  <c r="AA19" i="1"/>
  <c r="AB19" i="1"/>
  <c r="AC19" i="1"/>
  <c r="AD19" i="1"/>
  <c r="AE19" i="1"/>
  <c r="AG19" i="1" l="1"/>
  <c r="AF19" i="1"/>
  <c r="T17" i="1"/>
  <c r="U17" i="1"/>
  <c r="W17" i="1"/>
  <c r="Z17" i="1"/>
  <c r="AA17" i="1"/>
  <c r="AB17" i="1"/>
  <c r="AC17" i="1"/>
  <c r="AD17" i="1"/>
  <c r="AE17" i="1"/>
  <c r="AG17" i="1" l="1"/>
  <c r="AF17" i="1"/>
  <c r="W10" i="1"/>
  <c r="W13" i="1"/>
  <c r="W12" i="1"/>
  <c r="T12" i="1"/>
  <c r="U12" i="1"/>
  <c r="Z12" i="1"/>
  <c r="AA12" i="1"/>
  <c r="AB12" i="1"/>
  <c r="AC12" i="1"/>
  <c r="AD12" i="1"/>
  <c r="AE12" i="1"/>
  <c r="AF12" i="1" l="1"/>
  <c r="AG12" i="1"/>
  <c r="U10" i="1"/>
  <c r="T10" i="1"/>
  <c r="Z10" i="1"/>
  <c r="AA10" i="1"/>
  <c r="AB10" i="1"/>
  <c r="AC10" i="1"/>
  <c r="AD10" i="1"/>
  <c r="AE10" i="1"/>
  <c r="AG10" i="1" l="1"/>
  <c r="AF10" i="1"/>
  <c r="AE13" i="1"/>
  <c r="AE11" i="1"/>
  <c r="N10" i="1"/>
  <c r="D10" i="1"/>
  <c r="T13" i="1"/>
  <c r="U13" i="1"/>
  <c r="Z13" i="1"/>
  <c r="AA13" i="1"/>
  <c r="AB13" i="1"/>
  <c r="AC13" i="1"/>
  <c r="AD13" i="1"/>
  <c r="T11" i="1"/>
  <c r="U11" i="1"/>
  <c r="W11" i="1"/>
  <c r="Z11" i="1"/>
  <c r="AA11" i="1"/>
  <c r="AB11" i="1"/>
  <c r="AC11" i="1"/>
  <c r="AD11" i="1"/>
  <c r="C10" i="1"/>
  <c r="AF13" i="1" l="1"/>
  <c r="AG13" i="1"/>
  <c r="AG11" i="1"/>
  <c r="AF11" i="1"/>
  <c r="I10" i="1" l="1"/>
  <c r="P10" i="1" l="1"/>
  <c r="O10" i="1"/>
</calcChain>
</file>

<file path=xl/sharedStrings.xml><?xml version="1.0" encoding="utf-8"?>
<sst xmlns="http://schemas.openxmlformats.org/spreadsheetml/2006/main" count="300" uniqueCount="76">
  <si>
    <t>Position</t>
  </si>
  <si>
    <t>Time</t>
  </si>
  <si>
    <t>Points</t>
  </si>
  <si>
    <t>Name</t>
  </si>
  <si>
    <t>%</t>
  </si>
  <si>
    <t>Name/Race No.</t>
  </si>
  <si>
    <t>= Qualified</t>
  </si>
  <si>
    <t>Total of Best 5</t>
  </si>
  <si>
    <t>No of Races (best five to count)</t>
  </si>
  <si>
    <t>Erin Cox</t>
  </si>
  <si>
    <t>Bourne Rotary 3k</t>
  </si>
  <si>
    <t>Langtoft 3k</t>
  </si>
  <si>
    <t>Boy's Results</t>
  </si>
  <si>
    <t>Girl's Results</t>
  </si>
  <si>
    <t>James Thomas</t>
  </si>
  <si>
    <t>1. Bourne Rotary 3k</t>
  </si>
  <si>
    <t>Olivia Lewis</t>
  </si>
  <si>
    <t>Callum Long</t>
  </si>
  <si>
    <t>2. Langtoft 3k</t>
  </si>
  <si>
    <t>Peterborough Grand Prix 3k (Ferry Meadows)</t>
  </si>
  <si>
    <t>Peterborough Grand Prix 3k (Eye)</t>
  </si>
  <si>
    <t>Peterborough Grand Prix 3k (Stamford)</t>
  </si>
  <si>
    <t>Peterborough Grand Prix 3k (Werrington)</t>
  </si>
  <si>
    <t>Riverside Runners Fun Run 2k (St Neots)</t>
  </si>
  <si>
    <t>Park Run 5k (Rutland Water)</t>
  </si>
  <si>
    <t>Anna's Hope Fun Run 5k (Peterborough)</t>
  </si>
  <si>
    <t>Jenson Lewis</t>
  </si>
  <si>
    <t>Antony Hartley</t>
  </si>
  <si>
    <t>Joe Candish</t>
  </si>
  <si>
    <t>Evan Candish</t>
  </si>
  <si>
    <t>GIRLS' CHAMPIONSHIP 2019</t>
  </si>
  <si>
    <t>BOY'S CHAMPIONSHIP 2019</t>
  </si>
  <si>
    <t>Little Bytham Farm Run</t>
  </si>
  <si>
    <t>4. PGP 3k (Ferry Meadows)</t>
  </si>
  <si>
    <t>5. PGP 3k (Eye)</t>
  </si>
  <si>
    <t xml:space="preserve">6. PGP 3k (Ferry Meadows) </t>
  </si>
  <si>
    <t>7. PGP 3k (Stamford)</t>
  </si>
  <si>
    <t>8. PGP 3k (Werrington)</t>
  </si>
  <si>
    <t>9. RR Fun Run 2k  (St Neots)</t>
  </si>
  <si>
    <t>11. Anna's Hope Fun Run 5k</t>
  </si>
  <si>
    <t>3. Little Bytham Farm Run</t>
  </si>
  <si>
    <t>Riley Peacock-Smith</t>
  </si>
  <si>
    <t>Lucas Chisholm</t>
  </si>
  <si>
    <t>Toby Wilkinson</t>
  </si>
  <si>
    <t>11'18"66</t>
  </si>
  <si>
    <t>11'57"81</t>
  </si>
  <si>
    <t>12'30"03</t>
  </si>
  <si>
    <t>14'27"72</t>
  </si>
  <si>
    <t>14'29"69</t>
  </si>
  <si>
    <t>15'20"53</t>
  </si>
  <si>
    <t>17'47"00</t>
  </si>
  <si>
    <t>18'11"06</t>
  </si>
  <si>
    <t>18'20"38</t>
  </si>
  <si>
    <t>Matilda Hind</t>
  </si>
  <si>
    <t>Caitlyn Fedasch</t>
  </si>
  <si>
    <t>11'49"84</t>
  </si>
  <si>
    <t>15'31"06</t>
  </si>
  <si>
    <t>15'58"21</t>
  </si>
  <si>
    <t>19'00"68</t>
  </si>
  <si>
    <t>Evie May Griffin</t>
  </si>
  <si>
    <t>Natasha Cook</t>
  </si>
  <si>
    <t>Edward Joyce</t>
  </si>
  <si>
    <t>Jamie Milner</t>
  </si>
  <si>
    <t>Liam Jones</t>
  </si>
  <si>
    <t>Bayley Graham</t>
  </si>
  <si>
    <t>Jack Griffin</t>
  </si>
  <si>
    <t>Riley Peacock-smith</t>
  </si>
  <si>
    <t>12. Parkrun 5k (Peterborough)</t>
  </si>
  <si>
    <t>10. Parkrun 5k (Rutland Water)</t>
  </si>
  <si>
    <t>Parkrun 5k (Peterborough)</t>
  </si>
  <si>
    <t>Jamie Lambert</t>
  </si>
  <si>
    <t>19:18</t>
  </si>
  <si>
    <t>20:54</t>
  </si>
  <si>
    <t>22:27</t>
  </si>
  <si>
    <t>23:42</t>
  </si>
  <si>
    <t>4=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</si>
</sst>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3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6" fillId="0" borderId="0"/>
    <xf numFmtId="0" fontId="28" fillId="0" borderId="0"/>
    <xf numFmtId="0" fontId="6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7" fillId="0" borderId="0" xfId="0" applyFont="1"/>
    <xf numFmtId="0" fontId="8" fillId="24" borderId="10" xfId="0" applyFont="1" applyFill="1" applyBorder="1" applyAlignment="1">
      <alignment horizontal="center"/>
    </xf>
    <xf numFmtId="0" fontId="8" fillId="24" borderId="11" xfId="0" applyFont="1" applyFill="1" applyBorder="1" applyAlignment="1">
      <alignment horizontal="center"/>
    </xf>
    <xf numFmtId="15" fontId="7" fillId="0" borderId="0" xfId="0" applyNumberFormat="1" applyFont="1" applyAlignment="1">
      <alignment horizontal="left"/>
    </xf>
    <xf numFmtId="164" fontId="0" fillId="0" borderId="0" xfId="0" applyNumberFormat="1"/>
    <xf numFmtId="0" fontId="0" fillId="0" borderId="0" xfId="0" applyBorder="1"/>
    <xf numFmtId="0" fontId="0" fillId="0" borderId="0" xfId="0" applyFill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24" borderId="15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7" fillId="0" borderId="16" xfId="0" applyFont="1" applyBorder="1"/>
    <xf numFmtId="0" fontId="7" fillId="0" borderId="17" xfId="0" applyFont="1" applyBorder="1"/>
    <xf numFmtId="2" fontId="7" fillId="0" borderId="18" xfId="0" applyNumberFormat="1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 applyAlignment="1">
      <alignment horizontal="center"/>
    </xf>
    <xf numFmtId="0" fontId="8" fillId="24" borderId="11" xfId="0" applyFont="1" applyFill="1" applyBorder="1" applyAlignment="1">
      <alignment horizontal="center" textRotation="90"/>
    </xf>
    <xf numFmtId="0" fontId="8" fillId="24" borderId="15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6" fillId="26" borderId="13" xfId="0" applyFont="1" applyFill="1" applyBorder="1" applyAlignment="1">
      <alignment horizontal="center"/>
    </xf>
    <xf numFmtId="0" fontId="7" fillId="28" borderId="16" xfId="0" applyFont="1" applyFill="1" applyBorder="1" applyAlignment="1">
      <alignment vertical="center"/>
    </xf>
    <xf numFmtId="1" fontId="0" fillId="28" borderId="12" xfId="0" applyNumberFormat="1" applyFill="1" applyBorder="1" applyAlignment="1">
      <alignment horizontal="center"/>
    </xf>
    <xf numFmtId="0" fontId="6" fillId="28" borderId="13" xfId="0" applyFont="1" applyFill="1" applyBorder="1" applyAlignment="1">
      <alignment horizontal="center"/>
    </xf>
    <xf numFmtId="0" fontId="6" fillId="28" borderId="12" xfId="0" applyFont="1" applyFill="1" applyBorder="1" applyAlignment="1">
      <alignment horizontal="center"/>
    </xf>
    <xf numFmtId="0" fontId="6" fillId="28" borderId="18" xfId="0" applyFont="1" applyFill="1" applyBorder="1" applyAlignment="1">
      <alignment horizontal="center"/>
    </xf>
    <xf numFmtId="0" fontId="8" fillId="24" borderId="11" xfId="0" applyFont="1" applyFill="1" applyBorder="1" applyAlignment="1">
      <alignment textRotation="90" wrapText="1"/>
    </xf>
    <xf numFmtId="0" fontId="8" fillId="24" borderId="21" xfId="0" applyFont="1" applyFill="1" applyBorder="1" applyAlignment="1">
      <alignment horizontal="center" textRotation="90" wrapText="1"/>
    </xf>
    <xf numFmtId="164" fontId="7" fillId="0" borderId="12" xfId="0" applyNumberFormat="1" applyFont="1" applyBorder="1" applyAlignment="1">
      <alignment horizontal="center"/>
    </xf>
    <xf numFmtId="164" fontId="7" fillId="0" borderId="22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  <xf numFmtId="0" fontId="7" fillId="28" borderId="17" xfId="0" applyFont="1" applyFill="1" applyBorder="1" applyAlignment="1">
      <alignment vertical="center"/>
    </xf>
    <xf numFmtId="1" fontId="0" fillId="28" borderId="18" xfId="0" applyNumberFormat="1" applyFill="1" applyBorder="1" applyAlignment="1">
      <alignment horizontal="center"/>
    </xf>
    <xf numFmtId="0" fontId="6" fillId="28" borderId="14" xfId="0" applyFont="1" applyFill="1" applyBorder="1" applyAlignment="1">
      <alignment horizontal="center"/>
    </xf>
    <xf numFmtId="0" fontId="8" fillId="24" borderId="23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8" fillId="24" borderId="11" xfId="0" applyFont="1" applyFill="1" applyBorder="1" applyAlignment="1">
      <alignment horizontal="center" textRotation="90" wrapText="1"/>
    </xf>
    <xf numFmtId="2" fontId="7" fillId="0" borderId="22" xfId="0" applyNumberFormat="1" applyFont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21" fontId="7" fillId="0" borderId="22" xfId="0" applyNumberFormat="1" applyFont="1" applyBorder="1" applyAlignment="1">
      <alignment horizontal="center"/>
    </xf>
    <xf numFmtId="21" fontId="7" fillId="0" borderId="18" xfId="0" applyNumberFormat="1" applyFont="1" applyBorder="1" applyAlignment="1">
      <alignment horizontal="center"/>
    </xf>
    <xf numFmtId="47" fontId="7" fillId="0" borderId="12" xfId="0" applyNumberFormat="1" applyFont="1" applyBorder="1" applyAlignment="1">
      <alignment horizontal="center"/>
    </xf>
    <xf numFmtId="47" fontId="7" fillId="0" borderId="22" xfId="0" applyNumberFormat="1" applyFont="1" applyBorder="1" applyAlignment="1">
      <alignment horizontal="center"/>
    </xf>
    <xf numFmtId="47" fontId="7" fillId="0" borderId="18" xfId="0" applyNumberFormat="1" applyFont="1" applyBorder="1" applyAlignment="1">
      <alignment horizontal="center"/>
    </xf>
    <xf numFmtId="0" fontId="7" fillId="0" borderId="33" xfId="0" applyFont="1" applyBorder="1"/>
    <xf numFmtId="164" fontId="7" fillId="0" borderId="34" xfId="0" applyNumberFormat="1" applyFont="1" applyBorder="1" applyAlignment="1">
      <alignment horizontal="center"/>
    </xf>
    <xf numFmtId="2" fontId="7" fillId="0" borderId="34" xfId="0" applyNumberFormat="1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0" fillId="0" borderId="26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24" borderId="31" xfId="0" applyFont="1" applyFill="1" applyBorder="1" applyAlignment="1">
      <alignment horizontal="center"/>
    </xf>
    <xf numFmtId="0" fontId="8" fillId="24" borderId="32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/>
    </xf>
    <xf numFmtId="0" fontId="11" fillId="27" borderId="27" xfId="0" applyFont="1" applyFill="1" applyBorder="1" applyAlignment="1">
      <alignment horizontal="center"/>
    </xf>
    <xf numFmtId="0" fontId="11" fillId="27" borderId="28" xfId="0" applyFont="1" applyFill="1" applyBorder="1" applyAlignment="1">
      <alignment horizontal="center"/>
    </xf>
    <xf numFmtId="0" fontId="11" fillId="27" borderId="24" xfId="0" applyFont="1" applyFill="1" applyBorder="1" applyAlignment="1">
      <alignment horizontal="center"/>
    </xf>
    <xf numFmtId="15" fontId="11" fillId="27" borderId="29" xfId="0" applyNumberFormat="1" applyFont="1" applyFill="1" applyBorder="1" applyAlignment="1">
      <alignment horizontal="center"/>
    </xf>
    <xf numFmtId="15" fontId="11" fillId="27" borderId="25" xfId="0" applyNumberFormat="1" applyFont="1" applyFill="1" applyBorder="1" applyAlignment="1">
      <alignment horizontal="center"/>
    </xf>
    <xf numFmtId="15" fontId="11" fillId="27" borderId="30" xfId="0" applyNumberFormat="1" applyFont="1" applyFill="1" applyBorder="1" applyAlignment="1">
      <alignment horizontal="center"/>
    </xf>
    <xf numFmtId="0" fontId="11" fillId="27" borderId="27" xfId="0" applyFont="1" applyFill="1" applyBorder="1" applyAlignment="1">
      <alignment horizontal="center" wrapText="1"/>
    </xf>
  </cellXfs>
  <cellStyles count="48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00000000-0005-0000-0000-000027000000}"/>
    <cellStyle name="Normal 5" xfId="45" xr:uid="{00000000-0005-0000-0000-00005B000000}"/>
    <cellStyle name="Normal 6" xfId="46" xr:uid="{00000000-0005-0000-0000-00005C000000}"/>
    <cellStyle name="Normal 7" xfId="47" xr:uid="{00000000-0005-0000-0000-00005D000000}"/>
    <cellStyle name="Note 2" xfId="39" xr:uid="{00000000-0005-0000-0000-000028000000}"/>
    <cellStyle name="Output 2" xfId="40" xr:uid="{00000000-0005-0000-0000-000029000000}"/>
    <cellStyle name="Title 2" xfId="41" xr:uid="{00000000-0005-0000-0000-00002A000000}"/>
    <cellStyle name="Total 2" xfId="42" xr:uid="{00000000-0005-0000-0000-00002B000000}"/>
    <cellStyle name="Warning Text 2" xfId="43" xr:uid="{00000000-0005-0000-0000-00002C000000}"/>
  </cellStyles>
  <dxfs count="2"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19051</xdr:colOff>
      <xdr:row>0</xdr:row>
      <xdr:rowOff>304800</xdr:rowOff>
    </xdr:from>
    <xdr:to>
      <xdr:col>31</xdr:col>
      <xdr:colOff>171450</xdr:colOff>
      <xdr:row>5</xdr:row>
      <xdr:rowOff>152400</xdr:rowOff>
    </xdr:to>
    <xdr:pic>
      <xdr:nvPicPr>
        <xdr:cNvPr id="2434" name="Picture 1" descr="Striders_banner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304800"/>
          <a:ext cx="76390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24"/>
  <sheetViews>
    <sheetView showGridLines="0" tabSelected="1" workbookViewId="0">
      <pane ySplit="9" topLeftCell="A10" activePane="bottomLeft" state="frozen"/>
      <selection pane="bottomLeft" activeCell="C2" sqref="C2"/>
    </sheetView>
  </sheetViews>
  <sheetFormatPr defaultColWidth="19.7109375" defaultRowHeight="12.75" x14ac:dyDescent="0.2"/>
  <cols>
    <col min="1" max="1" width="5.140625" customWidth="1"/>
    <col min="2" max="2" width="20.85546875" bestFit="1" customWidth="1"/>
    <col min="3" max="14" width="3.5703125" customWidth="1"/>
    <col min="15" max="15" width="4.7109375" customWidth="1"/>
    <col min="16" max="16" width="3.28515625" bestFit="1" customWidth="1"/>
    <col min="17" max="17" width="5" customWidth="1"/>
    <col min="18" max="18" width="9.7109375" customWidth="1"/>
    <col min="19" max="19" width="21.85546875" bestFit="1" customWidth="1"/>
    <col min="20" max="31" width="3.5703125" customWidth="1"/>
    <col min="32" max="32" width="4.7109375" customWidth="1"/>
    <col min="33" max="33" width="3.28515625" bestFit="1" customWidth="1"/>
    <col min="34" max="34" width="5" customWidth="1"/>
    <col min="35" max="35" width="2.7109375" customWidth="1"/>
    <col min="36" max="36" width="19.28515625" bestFit="1" customWidth="1"/>
    <col min="37" max="50" width="3.5703125" customWidth="1"/>
    <col min="51" max="51" width="4.7109375" customWidth="1"/>
    <col min="52" max="52" width="3.28515625" bestFit="1" customWidth="1"/>
    <col min="53" max="53" width="5.140625" bestFit="1" customWidth="1"/>
  </cols>
  <sheetData>
    <row r="1" spans="2:37" ht="25.5" customHeight="1" x14ac:dyDescent="0.2"/>
    <row r="2" spans="2:37" s="1" customFormat="1" x14ac:dyDescent="0.2">
      <c r="B2"/>
      <c r="C2" s="19"/>
      <c r="D2" s="52" t="s">
        <v>6</v>
      </c>
      <c r="E2" s="53"/>
      <c r="F2" s="54"/>
      <c r="G2" s="54"/>
    </row>
    <row r="7" spans="2:37" x14ac:dyDescent="0.2">
      <c r="AI7" s="6"/>
      <c r="AJ7" s="6"/>
      <c r="AK7" s="6"/>
    </row>
    <row r="8" spans="2:37" ht="21" thickBot="1" x14ac:dyDescent="0.35">
      <c r="B8" s="51" t="s">
        <v>30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20"/>
      <c r="Q8" s="20"/>
      <c r="S8" s="51" t="s">
        <v>31</v>
      </c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2:37" ht="155.25" thickBot="1" x14ac:dyDescent="0.25">
      <c r="B9" s="18" t="s">
        <v>5</v>
      </c>
      <c r="C9" s="17" t="s">
        <v>15</v>
      </c>
      <c r="D9" s="17" t="s">
        <v>18</v>
      </c>
      <c r="E9" s="17" t="s">
        <v>40</v>
      </c>
      <c r="F9" s="39" t="s">
        <v>33</v>
      </c>
      <c r="G9" s="17" t="s">
        <v>34</v>
      </c>
      <c r="H9" s="17" t="s">
        <v>35</v>
      </c>
      <c r="I9" s="17" t="s">
        <v>36</v>
      </c>
      <c r="J9" s="17" t="s">
        <v>37</v>
      </c>
      <c r="K9" s="17" t="s">
        <v>38</v>
      </c>
      <c r="L9" s="17" t="s">
        <v>68</v>
      </c>
      <c r="M9" s="17" t="s">
        <v>39</v>
      </c>
      <c r="N9" s="17" t="s">
        <v>67</v>
      </c>
      <c r="O9" s="17" t="s">
        <v>7</v>
      </c>
      <c r="P9" s="27" t="s">
        <v>8</v>
      </c>
      <c r="Q9" s="28" t="s">
        <v>0</v>
      </c>
      <c r="S9" s="18" t="s">
        <v>5</v>
      </c>
      <c r="T9" s="17" t="s">
        <v>15</v>
      </c>
      <c r="U9" s="17" t="s">
        <v>18</v>
      </c>
      <c r="V9" s="17" t="s">
        <v>40</v>
      </c>
      <c r="W9" s="17" t="s">
        <v>33</v>
      </c>
      <c r="X9" s="17" t="s">
        <v>34</v>
      </c>
      <c r="Y9" s="17" t="s">
        <v>35</v>
      </c>
      <c r="Z9" s="17" t="s">
        <v>36</v>
      </c>
      <c r="AA9" s="17" t="s">
        <v>37</v>
      </c>
      <c r="AB9" s="17" t="s">
        <v>38</v>
      </c>
      <c r="AC9" s="17" t="s">
        <v>68</v>
      </c>
      <c r="AD9" s="17" t="s">
        <v>39</v>
      </c>
      <c r="AE9" s="17" t="s">
        <v>67</v>
      </c>
      <c r="AF9" s="17" t="s">
        <v>7</v>
      </c>
      <c r="AG9" s="27" t="s">
        <v>8</v>
      </c>
      <c r="AH9" s="28" t="s">
        <v>0</v>
      </c>
    </row>
    <row r="10" spans="2:37" x14ac:dyDescent="0.2">
      <c r="B10" s="22" t="s">
        <v>9</v>
      </c>
      <c r="C10" s="25">
        <f>IFERROR(VLOOKUP($B10,'Bourne Rotary 3k'!B:E,4,FALSE),0)</f>
        <v>50</v>
      </c>
      <c r="D10" s="25">
        <f>IFERROR(VLOOKUP($B10,'Langtoft 3k'!B:E,4,FALSE),0)</f>
        <v>50</v>
      </c>
      <c r="E10" s="25">
        <f>IFERROR(VLOOKUP($B10,'Little Bytham Farm Run'!B:E,4,FALSE),0)</f>
        <v>0</v>
      </c>
      <c r="F10" s="25">
        <f>IFERROR(VLOOKUP($B10,'PGP 3k (Ferry Meadows)'!$B:$E,4,FALSE),0)</f>
        <v>0</v>
      </c>
      <c r="G10" s="25">
        <f>IFERROR(VLOOKUP($B10,'PGP 3k (Eye)'!B:E,4,FALSE),0)</f>
        <v>50</v>
      </c>
      <c r="H10" s="25">
        <f>IFERROR(VLOOKUP($B10,'PGP 3k (Ferry Meadows) '!B:E,4,FALSE),0)</f>
        <v>50</v>
      </c>
      <c r="I10" s="25">
        <f>IFERROR(VLOOKUP($B10,'PGP 3k (Stamford)'!$B:$E,4,FALSE),0)</f>
        <v>50</v>
      </c>
      <c r="J10" s="25">
        <f>IFERROR(VLOOKUP($B10,'PGP 3k (Werrington)'!B:F,4,FALSE),0)</f>
        <v>50</v>
      </c>
      <c r="K10" s="25">
        <f>IFERROR(VLOOKUP($B10,'RR Fun Run 2k  (St Neots)'!$B:$E,4,FALSE),0)</f>
        <v>0</v>
      </c>
      <c r="L10" s="25">
        <f>IFERROR(VLOOKUP($B10,'Parkrun 5k (Rutland Water)'!B:E,4,FALSE),0)</f>
        <v>0</v>
      </c>
      <c r="M10" s="25">
        <f>IFERROR(VLOOKUP($B10,'Anna''s Hope Fun Run 5k'!$B:$E,4,FALSE),0)</f>
        <v>0</v>
      </c>
      <c r="N10" s="25">
        <f>IFERROR(VLOOKUP($B10,'Parkrun 5k (Peterborough)'!B:E,4,FALSE),0)</f>
        <v>0</v>
      </c>
      <c r="O10" s="23">
        <f>LARGE(C10:N10,1)+LARGE(C10:N10,2)+LARGE(C10:N10,3)+LARGE(C10:N10,4)+LARGE(C10:N10,5)</f>
        <v>250</v>
      </c>
      <c r="P10" s="23">
        <f>COUNTIF(C10:N10,"&gt;.09")</f>
        <v>6</v>
      </c>
      <c r="Q10" s="21">
        <v>1</v>
      </c>
      <c r="R10" s="7"/>
      <c r="S10" s="12" t="s">
        <v>26</v>
      </c>
      <c r="T10" s="25">
        <f>IFERROR(VLOOKUP($S10,'Bourne Rotary 3k'!$G:$J,4,FALSE),0)</f>
        <v>50</v>
      </c>
      <c r="U10" s="25">
        <f>IFERROR(VLOOKUP($S10,'Langtoft 3k'!$G:$J,4,FALSE),0)</f>
        <v>50</v>
      </c>
      <c r="V10" s="25">
        <f>IFERROR(VLOOKUP($S10,'Little Bytham Farm Run'!G:J,4,FALSE),0)</f>
        <v>50</v>
      </c>
      <c r="W10" s="25">
        <f>IFERROR(VLOOKUP($S10,'PGP 3k (Ferry Meadows)'!$G:$J,4,FALSE),0)</f>
        <v>50</v>
      </c>
      <c r="X10" s="25">
        <f>IFERROR(VLOOKUP($S10,'PGP 3k (Eye)'!G:J,4,FALSE),0)</f>
        <v>50</v>
      </c>
      <c r="Y10" s="25">
        <f>IFERROR(VLOOKUP($S10,'PGP 3k (Ferry Meadows) '!$G:$J,4,FALSE),0)</f>
        <v>50</v>
      </c>
      <c r="Z10" s="25">
        <f>IFERROR(VLOOKUP($S10,'PGP 3k (Stamford)'!$G:$J,4,FALSE),0)</f>
        <v>50</v>
      </c>
      <c r="AA10" s="25">
        <f>IFERROR(VLOOKUP($S10,'PGP 3k (Werrington)'!$G:$J,4,FALSE),0)</f>
        <v>50</v>
      </c>
      <c r="AB10" s="25">
        <f>IFERROR(VLOOKUP($S10,'RR Fun Run 2k  (St Neots)'!$G:$J,4,FALSE),0)</f>
        <v>50</v>
      </c>
      <c r="AC10" s="25">
        <f>IFERROR(VLOOKUP($S10,'Parkrun 5k (Rutland Water)'!$G:$J,4,FALSE),0)</f>
        <v>50</v>
      </c>
      <c r="AD10" s="25">
        <f>IFERROR(VLOOKUP($S10, 'Anna''s Hope Fun Run 5k'!G:J,4,FALSE),0)</f>
        <v>0</v>
      </c>
      <c r="AE10" s="25">
        <f>IFERROR(VLOOKUP($S10,'Parkrun 5k (Peterborough)'!G:J,4,FALSE),0)</f>
        <v>0</v>
      </c>
      <c r="AF10" s="23">
        <f>LARGE(T10:AE10,1)+LARGE(T10:AE10,2)+LARGE(T10:AE10,3)+LARGE(T10:AE10,4)+LARGE(T10:AE10,5)</f>
        <v>250</v>
      </c>
      <c r="AG10" s="23">
        <f>COUNTIF(T10:AE10,"&gt;.09")</f>
        <v>10</v>
      </c>
      <c r="AH10" s="24">
        <v>1</v>
      </c>
    </row>
    <row r="11" spans="2:37" x14ac:dyDescent="0.2">
      <c r="B11" s="22" t="s">
        <v>16</v>
      </c>
      <c r="C11" s="25">
        <f>IFERROR(VLOOKUP($B11,'Bourne Rotary 3k'!B:E,4,FALSE),0)</f>
        <v>49</v>
      </c>
      <c r="D11" s="25">
        <f>IFERROR(VLOOKUP($B11,'Langtoft 3k'!B:E,4,FALSE),0)</f>
        <v>47</v>
      </c>
      <c r="E11" s="25">
        <f>IFERROR(VLOOKUP($B11,'Little Bytham Farm Run'!B:E,4,FALSE),0)</f>
        <v>50</v>
      </c>
      <c r="F11" s="25">
        <f>IFERROR(VLOOKUP($B11,'PGP 3k (Ferry Meadows)'!$B:$E,4,FALSE),0)</f>
        <v>49</v>
      </c>
      <c r="G11" s="25">
        <f>IFERROR(VLOOKUP($B11,'PGP 3k (Eye)'!B:E,4,FALSE),0)</f>
        <v>48</v>
      </c>
      <c r="H11" s="25">
        <f>IFERROR(VLOOKUP($B11,'PGP 3k (Ferry Meadows) '!B:E,4,FALSE),0)</f>
        <v>48</v>
      </c>
      <c r="I11" s="25">
        <f>IFERROR(VLOOKUP($B11,'PGP 3k (Stamford)'!$B:$E,4,FALSE),0)</f>
        <v>0</v>
      </c>
      <c r="J11" s="25">
        <f>IFERROR(VLOOKUP($B11,'PGP 3k (Werrington)'!B:F,4,FALSE),0)</f>
        <v>49</v>
      </c>
      <c r="K11" s="25">
        <f>IFERROR(VLOOKUP($B11,'RR Fun Run 2k  (St Neots)'!$B:$E,4,FALSE),0)</f>
        <v>50</v>
      </c>
      <c r="L11" s="25">
        <f>IFERROR(VLOOKUP($B11,'Parkrun 5k (Rutland Water)'!B:E,4,FALSE),0)</f>
        <v>49</v>
      </c>
      <c r="M11" s="25">
        <f>IFERROR(VLOOKUP($B11,'Anna''s Hope Fun Run 5k'!$B:$E,4,FALSE),0)</f>
        <v>50</v>
      </c>
      <c r="N11" s="25">
        <f>IFERROR(VLOOKUP($B11,'Parkrun 5k (Peterborough)'!B:E,4,FALSE),0)</f>
        <v>0</v>
      </c>
      <c r="O11" s="23">
        <f t="shared" ref="O11:O15" si="0">LARGE(C11:N11,1)+LARGE(C11:N11,2)+LARGE(C11:N11,3)+LARGE(C11:N11,4)+LARGE(C11:N11,5)</f>
        <v>248</v>
      </c>
      <c r="P11" s="23">
        <f t="shared" ref="P11:P15" si="1">COUNTIF(C11:N11,"&gt;.09")</f>
        <v>10</v>
      </c>
      <c r="Q11" s="21">
        <v>2</v>
      </c>
      <c r="R11" s="7"/>
      <c r="S11" s="12" t="s">
        <v>14</v>
      </c>
      <c r="T11" s="25">
        <f>IFERROR(VLOOKUP($S11,'Bourne Rotary 3k'!$G:$J,4,FALSE),0)</f>
        <v>49</v>
      </c>
      <c r="U11" s="25">
        <f>IFERROR(VLOOKUP($S11,'Langtoft 3k'!$G:$J,4,FALSE),0)</f>
        <v>49</v>
      </c>
      <c r="V11" s="25">
        <f>IFERROR(VLOOKUP($S11,'Little Bytham Farm Run'!G:J,4,FALSE),0)</f>
        <v>49</v>
      </c>
      <c r="W11" s="25">
        <f>IFERROR(VLOOKUP($S11,'PGP 3k (Ferry Meadows)'!$G:$J,4,FALSE),0)</f>
        <v>48</v>
      </c>
      <c r="X11" s="25">
        <f>IFERROR(VLOOKUP($S11,'PGP 3k (Eye)'!G:J,4,FALSE),0)</f>
        <v>48</v>
      </c>
      <c r="Y11" s="25">
        <f>IFERROR(VLOOKUP($S11,'PGP 3k (Ferry Meadows) '!$G:$J,4,FALSE),0)</f>
        <v>48</v>
      </c>
      <c r="Z11" s="25">
        <f>IFERROR(VLOOKUP($S11,'PGP 3k (Stamford)'!$G:$J,4,FALSE),0)</f>
        <v>49</v>
      </c>
      <c r="AA11" s="25">
        <f>IFERROR(VLOOKUP($S11,'PGP 3k (Werrington)'!$G:$J,4,FALSE),0)</f>
        <v>48</v>
      </c>
      <c r="AB11" s="25">
        <f>IFERROR(VLOOKUP($S11,'RR Fun Run 2k  (St Neots)'!$G:$J,4,FALSE),0)</f>
        <v>0</v>
      </c>
      <c r="AC11" s="25">
        <f>IFERROR(VLOOKUP($S11,'Parkrun 5k (Rutland Water)'!$G:$J,4,FALSE),0)</f>
        <v>49</v>
      </c>
      <c r="AD11" s="25">
        <f>IFERROR(VLOOKUP($S11, 'Anna''s Hope Fun Run 5k'!G:J,4,FALSE),0)</f>
        <v>50</v>
      </c>
      <c r="AE11" s="25">
        <f>IFERROR(VLOOKUP($S11,'Parkrun 5k (Peterborough)'!G:J,4,FALSE),0)</f>
        <v>0</v>
      </c>
      <c r="AF11" s="23">
        <f>LARGE(T11:AE11,1)+LARGE(T11:AE11,2)+LARGE(T11:AE11,3)+LARGE(T11:AE11,4)+LARGE(T11:AE11,5)</f>
        <v>246</v>
      </c>
      <c r="AG11" s="23">
        <f>COUNTIF(T11:AE11,"&gt;.09")</f>
        <v>10</v>
      </c>
      <c r="AH11" s="24">
        <v>2</v>
      </c>
    </row>
    <row r="12" spans="2:37" x14ac:dyDescent="0.2">
      <c r="B12" s="12" t="s">
        <v>59</v>
      </c>
      <c r="C12" s="25">
        <f>IFERROR(VLOOKUP($B12,'Bourne Rotary 3k'!B:E,4,FALSE),0)</f>
        <v>0</v>
      </c>
      <c r="D12" s="25">
        <f>IFERROR(VLOOKUP($B12,'Langtoft 3k'!B:E,4,FALSE),0)</f>
        <v>48</v>
      </c>
      <c r="E12" s="25">
        <f>IFERROR(VLOOKUP($B12,'Little Bytham Farm Run'!B:E,4,FALSE),0)</f>
        <v>0</v>
      </c>
      <c r="F12" s="25">
        <f>IFERROR(VLOOKUP($B12,'PGP 3k (Ferry Meadows)'!$B:$E,4,FALSE),0)</f>
        <v>50</v>
      </c>
      <c r="G12" s="25">
        <f>IFERROR(VLOOKUP($B12,'PGP 3k (Eye)'!B:E,4,FALSE),0)</f>
        <v>49</v>
      </c>
      <c r="H12" s="25">
        <f>IFERROR(VLOOKUP($B12,'PGP 3k (Ferry Meadows) '!B:E,4,FALSE),0)</f>
        <v>49</v>
      </c>
      <c r="I12" s="25">
        <f>IFERROR(VLOOKUP($B12,'PGP 3k (Stamford)'!$B:$E,4,FALSE),0)</f>
        <v>49</v>
      </c>
      <c r="J12" s="25">
        <f>IFERROR(VLOOKUP($B12,'PGP 3k (Werrington)'!B:F,4,FALSE),0)</f>
        <v>0</v>
      </c>
      <c r="K12" s="25">
        <f>IFERROR(VLOOKUP($B12,'RR Fun Run 2k  (St Neots)'!$B:$E,4,FALSE),0)</f>
        <v>0</v>
      </c>
      <c r="L12" s="25">
        <f>IFERROR(VLOOKUP($B12,'Parkrun 5k (Rutland Water)'!B:E,4,FALSE),0)</f>
        <v>50</v>
      </c>
      <c r="M12" s="25">
        <f>IFERROR(VLOOKUP($B12,'Anna''s Hope Fun Run 5k'!$B:$E,4,FALSE),0)</f>
        <v>0</v>
      </c>
      <c r="N12" s="25">
        <f>IFERROR(VLOOKUP($B12,'Parkrun 5k (Peterborough)'!B:E,4,FALSE),0)</f>
        <v>0</v>
      </c>
      <c r="O12" s="23">
        <f t="shared" si="0"/>
        <v>247</v>
      </c>
      <c r="P12" s="23">
        <f t="shared" si="1"/>
        <v>6</v>
      </c>
      <c r="Q12" s="21">
        <v>3</v>
      </c>
      <c r="R12" s="7"/>
      <c r="S12" s="12" t="s">
        <v>27</v>
      </c>
      <c r="T12" s="25">
        <f>IFERROR(VLOOKUP($S12,'Bourne Rotary 3k'!$G:$J,4,FALSE),0)</f>
        <v>48</v>
      </c>
      <c r="U12" s="25">
        <f>IFERROR(VLOOKUP($S12,'Langtoft 3k'!$G:$J,4,FALSE),0)</f>
        <v>47</v>
      </c>
      <c r="V12" s="25">
        <f>IFERROR(VLOOKUP($S12,'Little Bytham Farm Run'!G:J,4,FALSE),0)</f>
        <v>0</v>
      </c>
      <c r="W12" s="25">
        <f>IFERROR(VLOOKUP($S12,'PGP 3k (Ferry Meadows)'!$G:$J,4,FALSE),0)</f>
        <v>47</v>
      </c>
      <c r="X12" s="25">
        <f>IFERROR(VLOOKUP($S12,'PGP 3k (Eye)'!G:J,4,FALSE),0)</f>
        <v>44</v>
      </c>
      <c r="Y12" s="25">
        <f>IFERROR(VLOOKUP($S12,'PGP 3k (Ferry Meadows) '!$G:$J,4,FALSE),0)</f>
        <v>47</v>
      </c>
      <c r="Z12" s="25">
        <f>IFERROR(VLOOKUP($S12,'PGP 3k (Stamford)'!$G:$J,4,FALSE),0)</f>
        <v>47</v>
      </c>
      <c r="AA12" s="25">
        <f>IFERROR(VLOOKUP($S12,'PGP 3k (Werrington)'!$G:$J,4,FALSE),0)</f>
        <v>0</v>
      </c>
      <c r="AB12" s="25">
        <f>IFERROR(VLOOKUP($S12,'RR Fun Run 2k  (St Neots)'!$G:$J,4,FALSE),0)</f>
        <v>0</v>
      </c>
      <c r="AC12" s="25">
        <f>IFERROR(VLOOKUP($S12,'Parkrun 5k (Rutland Water)'!$G:$J,4,FALSE),0)</f>
        <v>48</v>
      </c>
      <c r="AD12" s="25">
        <f>IFERROR(VLOOKUP($S12, 'Anna''s Hope Fun Run 5k'!G:J,4,FALSE),0)</f>
        <v>48</v>
      </c>
      <c r="AE12" s="25">
        <f>IFERROR(VLOOKUP($S12,'Parkrun 5k (Peterborough)'!G:J,4,FALSE),0)</f>
        <v>0</v>
      </c>
      <c r="AF12" s="23">
        <f>LARGE(T12:AE12,1)+LARGE(T12:AE12,2)+LARGE(T12:AE12,3)+LARGE(T12:AE12,4)+LARGE(T12:AE12,5)</f>
        <v>238</v>
      </c>
      <c r="AG12" s="23">
        <f>COUNTIF(T12:AE12,"&gt;.09")</f>
        <v>8</v>
      </c>
      <c r="AH12" s="24">
        <v>3</v>
      </c>
    </row>
    <row r="13" spans="2:37" x14ac:dyDescent="0.2">
      <c r="B13" s="12" t="s">
        <v>53</v>
      </c>
      <c r="C13" s="25">
        <f>IFERROR(VLOOKUP($B13,'Bourne Rotary 3k'!B:E,4,FALSE),0)</f>
        <v>48</v>
      </c>
      <c r="D13" s="25">
        <f>IFERROR(VLOOKUP($B13,'Langtoft 3k'!B:E,4,FALSE),0)</f>
        <v>49</v>
      </c>
      <c r="E13" s="25">
        <f>IFERROR(VLOOKUP($B13,'Little Bytham Farm Run'!B:E,4,FALSE),0)</f>
        <v>0</v>
      </c>
      <c r="F13" s="25">
        <f>IFERROR(VLOOKUP($B13,'PGP 3k (Ferry Meadows)'!$B:$E,4,FALSE),0)</f>
        <v>0</v>
      </c>
      <c r="G13" s="25">
        <f>IFERROR(VLOOKUP($B13,'PGP 3k (Eye)'!B:E,4,FALSE),0)</f>
        <v>0</v>
      </c>
      <c r="H13" s="25">
        <f>IFERROR(VLOOKUP($B13,'PGP 3k (Ferry Meadows) '!B:E,4,FALSE),0)</f>
        <v>0</v>
      </c>
      <c r="I13" s="25">
        <f>IFERROR(VLOOKUP($B13,'PGP 3k (Stamford)'!$B:$E,4,FALSE),0)</f>
        <v>0</v>
      </c>
      <c r="J13" s="25">
        <f>IFERROR(VLOOKUP($B13,'PGP 3k (Werrington)'!B:F,4,FALSE),0)</f>
        <v>0</v>
      </c>
      <c r="K13" s="25">
        <f>IFERROR(VLOOKUP($B13,'RR Fun Run 2k  (St Neots)'!$B:$E,4,FALSE),0)</f>
        <v>0</v>
      </c>
      <c r="L13" s="25">
        <f>IFERROR(VLOOKUP($B13,'Parkrun 5k (Rutland Water)'!B:E,4,FALSE),0)</f>
        <v>0</v>
      </c>
      <c r="M13" s="25">
        <f>IFERROR(VLOOKUP($B13,'Anna''s Hope Fun Run 5k'!$B:$E,4,FALSE),0)</f>
        <v>0</v>
      </c>
      <c r="N13" s="25">
        <f>IFERROR(VLOOKUP($B13,'Parkrun 5k (Peterborough)'!B:E,4,FALSE),0)</f>
        <v>0</v>
      </c>
      <c r="O13" s="23">
        <f t="shared" si="0"/>
        <v>97</v>
      </c>
      <c r="P13" s="23">
        <f t="shared" si="1"/>
        <v>2</v>
      </c>
      <c r="Q13" s="21">
        <v>4</v>
      </c>
      <c r="R13" s="7"/>
      <c r="S13" s="12" t="s">
        <v>17</v>
      </c>
      <c r="T13" s="25">
        <f>IFERROR(VLOOKUP($S13,'Bourne Rotary 3k'!$G:$J,4,FALSE),0)</f>
        <v>47</v>
      </c>
      <c r="U13" s="25">
        <f>IFERROR(VLOOKUP($S13,'Langtoft 3k'!$G:$J,4,FALSE),0)</f>
        <v>0</v>
      </c>
      <c r="V13" s="25">
        <f>IFERROR(VLOOKUP($S13,'Little Bytham Farm Run'!G:J,4,FALSE),0)</f>
        <v>48</v>
      </c>
      <c r="W13" s="25">
        <f>IFERROR(VLOOKUP($S13,'PGP 3k (Ferry Meadows)'!$G:$J,4,FALSE),0)</f>
        <v>45</v>
      </c>
      <c r="X13" s="25">
        <f>IFERROR(VLOOKUP($S13,'PGP 3k (Eye)'!G:J,4,FALSE),0)</f>
        <v>45</v>
      </c>
      <c r="Y13" s="25">
        <f>IFERROR(VLOOKUP($S13,'PGP 3k (Ferry Meadows) '!$G:$J,4,FALSE),0)</f>
        <v>46</v>
      </c>
      <c r="Z13" s="25">
        <f>IFERROR(VLOOKUP($S13,'PGP 3k (Stamford)'!$G:$J,4,FALSE),0)</f>
        <v>0</v>
      </c>
      <c r="AA13" s="25">
        <f>IFERROR(VLOOKUP($S13,'PGP 3k (Werrington)'!$G:$J,4,FALSE),0)</f>
        <v>0</v>
      </c>
      <c r="AB13" s="25">
        <f>IFERROR(VLOOKUP($S13,'RR Fun Run 2k  (St Neots)'!$G:$J,4,FALSE),0)</f>
        <v>0</v>
      </c>
      <c r="AC13" s="25">
        <f>IFERROR(VLOOKUP($S13,'Parkrun 5k (Rutland Water)'!$G:$J,4,FALSE),0)</f>
        <v>0</v>
      </c>
      <c r="AD13" s="25">
        <f>IFERROR(VLOOKUP($S13, 'Anna''s Hope Fun Run 5k'!G:J,4,FALSE),0)</f>
        <v>0</v>
      </c>
      <c r="AE13" s="25">
        <f>IFERROR(VLOOKUP($S13,'Parkrun 5k (Peterborough)'!G:J,4,FALSE),0)</f>
        <v>0</v>
      </c>
      <c r="AF13" s="23">
        <f>LARGE(T13:AE13,1)+LARGE(T13:AE13,2)+LARGE(T13:AE13,3)+LARGE(T13:AE13,4)+LARGE(T13:AE13,5)</f>
        <v>231</v>
      </c>
      <c r="AG13" s="23">
        <f>COUNTIF(T13:AE13,"&gt;.09")</f>
        <v>5</v>
      </c>
      <c r="AH13" s="24" t="s">
        <v>75</v>
      </c>
    </row>
    <row r="14" spans="2:37" x14ac:dyDescent="0.2">
      <c r="B14" s="22" t="s">
        <v>54</v>
      </c>
      <c r="C14" s="25">
        <f>IFERROR(VLOOKUP($B14,'Bourne Rotary 3k'!B:E,4,FALSE),0)</f>
        <v>47</v>
      </c>
      <c r="D14" s="25">
        <f>IFERROR(VLOOKUP($B14,'Langtoft 3k'!B:E,4,FALSE),0)</f>
        <v>0</v>
      </c>
      <c r="E14" s="25">
        <f>IFERROR(VLOOKUP($B14,'Little Bytham Farm Run'!B:E,4,FALSE),0)</f>
        <v>0</v>
      </c>
      <c r="F14" s="25">
        <f>IFERROR(VLOOKUP($B14,'PGP 3k (Ferry Meadows)'!$B:$E,4,FALSE),0)</f>
        <v>48</v>
      </c>
      <c r="G14" s="25">
        <f>IFERROR(VLOOKUP($B14,'PGP 3k (Eye)'!B:E,4,FALSE),0)</f>
        <v>0</v>
      </c>
      <c r="H14" s="25">
        <f>IFERROR(VLOOKUP($B14,'PGP 3k (Ferry Meadows) '!B:E,4,FALSE),0)</f>
        <v>0</v>
      </c>
      <c r="I14" s="25">
        <f>IFERROR(VLOOKUP($B14,'PGP 3k (Stamford)'!$B:$E,4,FALSE),0)</f>
        <v>0</v>
      </c>
      <c r="J14" s="25">
        <f>IFERROR(VLOOKUP($B14,'PGP 3k (Werrington)'!B:F,4,FALSE),0)</f>
        <v>0</v>
      </c>
      <c r="K14" s="25">
        <f>IFERROR(VLOOKUP($B14,'RR Fun Run 2k  (St Neots)'!$B:$E,4,FALSE),0)</f>
        <v>0</v>
      </c>
      <c r="L14" s="25">
        <f>IFERROR(VLOOKUP($B14,'Parkrun 5k (Rutland Water)'!B:E,4,FALSE),0)</f>
        <v>0</v>
      </c>
      <c r="M14" s="25">
        <f>IFERROR(VLOOKUP($B14,'Anna''s Hope Fun Run 5k'!$B:$E,4,FALSE),0)</f>
        <v>0</v>
      </c>
      <c r="N14" s="25">
        <f>IFERROR(VLOOKUP($B14,'Parkrun 5k (Peterborough)'!B:E,4,FALSE),0)</f>
        <v>0</v>
      </c>
      <c r="O14" s="23">
        <f t="shared" si="0"/>
        <v>95</v>
      </c>
      <c r="P14" s="23">
        <f t="shared" si="1"/>
        <v>2</v>
      </c>
      <c r="Q14" s="21">
        <v>5</v>
      </c>
      <c r="S14" s="12" t="s">
        <v>63</v>
      </c>
      <c r="T14" s="25">
        <f>IFERROR(VLOOKUP($S14,'Bourne Rotary 3k'!$G:$J,4,FALSE),0)</f>
        <v>0</v>
      </c>
      <c r="U14" s="25">
        <f>IFERROR(VLOOKUP($S14,'Langtoft 3k'!$G:$J,4,FALSE),0)</f>
        <v>0</v>
      </c>
      <c r="V14" s="25">
        <f>IFERROR(VLOOKUP($S14,'Little Bytham Farm Run'!G:J,4,FALSE),0)</f>
        <v>47</v>
      </c>
      <c r="W14" s="25">
        <f>IFERROR(VLOOKUP($S14,'PGP 3k (Ferry Meadows)'!$G:$J,4,FALSE),0)</f>
        <v>46</v>
      </c>
      <c r="X14" s="25">
        <f>IFERROR(VLOOKUP($S14,'PGP 3k (Eye)'!G:J,4,FALSE),0)</f>
        <v>46</v>
      </c>
      <c r="Y14" s="25">
        <f>IFERROR(VLOOKUP($S14,'PGP 3k (Ferry Meadows) '!$G:$J,4,FALSE),0)</f>
        <v>45</v>
      </c>
      <c r="Z14" s="25">
        <f>IFERROR(VLOOKUP($S14,'PGP 3k (Stamford)'!$G:$J,4,FALSE),0)</f>
        <v>45</v>
      </c>
      <c r="AA14" s="25">
        <f>IFERROR(VLOOKUP($S14,'PGP 3k (Werrington)'!$G:$J,4,FALSE),0)</f>
        <v>0</v>
      </c>
      <c r="AB14" s="25">
        <f>IFERROR(VLOOKUP($S14,'RR Fun Run 2k  (St Neots)'!$G:$J,4,FALSE),0)</f>
        <v>0</v>
      </c>
      <c r="AC14" s="25">
        <f>IFERROR(VLOOKUP($S14,'Parkrun 5k (Rutland Water)'!$G:$J,4,FALSE),0)</f>
        <v>47</v>
      </c>
      <c r="AD14" s="25">
        <f>IFERROR(VLOOKUP($S14, 'Anna''s Hope Fun Run 5k'!G:J,4,FALSE),0)</f>
        <v>0</v>
      </c>
      <c r="AE14" s="25">
        <f>IFERROR(VLOOKUP($S14,'Parkrun 5k (Peterborough)'!G:J,4,FALSE),0)</f>
        <v>0</v>
      </c>
      <c r="AF14" s="23">
        <f>LARGE(T14:AE14,1)+LARGE(T14:AE14,2)+LARGE(T14:AE14,3)+LARGE(T14:AE14,4)+LARGE(T14:AE14,5)</f>
        <v>231</v>
      </c>
      <c r="AG14" s="23">
        <f>COUNTIF(T14:AE14,"&gt;.09")</f>
        <v>6</v>
      </c>
      <c r="AH14" s="24" t="s">
        <v>75</v>
      </c>
    </row>
    <row r="15" spans="2:37" ht="13.5" thickBot="1" x14ac:dyDescent="0.25">
      <c r="B15" s="32" t="s">
        <v>60</v>
      </c>
      <c r="C15" s="26">
        <f>IFERROR(VLOOKUP($B15,'Bourne Rotary 3k'!B:E,4,FALSE),0)</f>
        <v>0</v>
      </c>
      <c r="D15" s="26">
        <f>IFERROR(VLOOKUP($B15,'Langtoft 3k'!B:E,4,FALSE),0)</f>
        <v>46</v>
      </c>
      <c r="E15" s="26">
        <f>IFERROR(VLOOKUP($B15,'Little Bytham Farm Run'!B:E,4,FALSE),0)</f>
        <v>0</v>
      </c>
      <c r="F15" s="26">
        <f>IFERROR(VLOOKUP($B15,'PGP 3k (Ferry Meadows)'!$B:$E,4,FALSE),0)</f>
        <v>0</v>
      </c>
      <c r="G15" s="26">
        <f>IFERROR(VLOOKUP($B15,'PGP 3k (Eye)'!B:E,4,FALSE),0)</f>
        <v>0</v>
      </c>
      <c r="H15" s="26">
        <f>IFERROR(VLOOKUP($B15,'PGP 3k (Ferry Meadows) '!B:E,4,FALSE),0)</f>
        <v>0</v>
      </c>
      <c r="I15" s="26">
        <f>IFERROR(VLOOKUP($B15,'PGP 3k (Stamford)'!$B:$E,4,FALSE),0)</f>
        <v>0</v>
      </c>
      <c r="J15" s="26">
        <f>IFERROR(VLOOKUP($B15,'PGP 3k (Werrington)'!B:F,4,FALSE),0)</f>
        <v>0</v>
      </c>
      <c r="K15" s="26">
        <f>IFERROR(VLOOKUP($B15,'RR Fun Run 2k  (St Neots)'!$B:$E,4,FALSE),0)</f>
        <v>0</v>
      </c>
      <c r="L15" s="26">
        <f>IFERROR(VLOOKUP($B15,'Parkrun 5k (Rutland Water)'!B:E,4,FALSE),0)</f>
        <v>0</v>
      </c>
      <c r="M15" s="26">
        <f>IFERROR(VLOOKUP($B15,'Anna''s Hope Fun Run 5k'!$B:$E,4,FALSE),0)</f>
        <v>0</v>
      </c>
      <c r="N15" s="26">
        <f>IFERROR(VLOOKUP($B15,'Parkrun 5k (Peterborough)'!B:E,4,FALSE),0)</f>
        <v>0</v>
      </c>
      <c r="O15" s="33">
        <f t="shared" si="0"/>
        <v>46</v>
      </c>
      <c r="P15" s="33">
        <f t="shared" si="1"/>
        <v>1</v>
      </c>
      <c r="Q15" s="34">
        <v>6</v>
      </c>
      <c r="S15" s="12" t="s">
        <v>41</v>
      </c>
      <c r="T15" s="25">
        <f>IFERROR(VLOOKUP($S15,'Bourne Rotary 3k'!$G:$J,4,FALSE),0)</f>
        <v>46</v>
      </c>
      <c r="U15" s="25">
        <f>IFERROR(VLOOKUP($S15,'Langtoft 3k'!$G:$J,4,FALSE),0)</f>
        <v>46</v>
      </c>
      <c r="V15" s="25">
        <f>IFERROR(VLOOKUP($S15,'Little Bytham Farm Run'!G:J,4,FALSE),0)</f>
        <v>0</v>
      </c>
      <c r="W15" s="25">
        <f>IFERROR(VLOOKUP($S15,'PGP 3k (Ferry Meadows)'!$G:$J,4,FALSE),0)</f>
        <v>44</v>
      </c>
      <c r="X15" s="25">
        <f>IFERROR(VLOOKUP($S15,'PGP 3k (Eye)'!G:J,4,FALSE),0)</f>
        <v>47</v>
      </c>
      <c r="Y15" s="25">
        <f>IFERROR(VLOOKUP($S15,'PGP 3k (Ferry Meadows) '!$G:$J,4,FALSE),0)</f>
        <v>0</v>
      </c>
      <c r="Z15" s="25">
        <f>IFERROR(VLOOKUP($S15,'PGP 3k (Stamford)'!$G:$J,4,FALSE),0)</f>
        <v>46</v>
      </c>
      <c r="AA15" s="25">
        <f>IFERROR(VLOOKUP($S15,'PGP 3k (Werrington)'!$G:$J,4,FALSE),0)</f>
        <v>0</v>
      </c>
      <c r="AB15" s="25">
        <f>IFERROR(VLOOKUP($S15,'RR Fun Run 2k  (St Neots)'!$G:$J,4,FALSE),0)</f>
        <v>0</v>
      </c>
      <c r="AC15" s="25">
        <f>IFERROR(VLOOKUP($S15,'Parkrun 5k (Rutland Water)'!$G:$J,4,FALSE),0)</f>
        <v>0</v>
      </c>
      <c r="AD15" s="25">
        <f>IFERROR(VLOOKUP($S15, 'Anna''s Hope Fun Run 5k'!G:J,4,FALSE),0)</f>
        <v>0</v>
      </c>
      <c r="AE15" s="25">
        <f>IFERROR(VLOOKUP($S15,'Parkrun 5k (Peterborough)'!G:J,4,FALSE),0)</f>
        <v>0</v>
      </c>
      <c r="AF15" s="23">
        <f>LARGE(T15:AE15,1)+LARGE(T15:AE15,2)+LARGE(T15:AE15,3)+LARGE(T15:AE15,4)+LARGE(T15:AE15,5)</f>
        <v>229</v>
      </c>
      <c r="AG15" s="23">
        <f>COUNTIF(T15:AE15,"&gt;.09")</f>
        <v>5</v>
      </c>
      <c r="AH15" s="24">
        <v>6</v>
      </c>
    </row>
    <row r="16" spans="2:37" x14ac:dyDescent="0.2">
      <c r="S16" s="12" t="s">
        <v>65</v>
      </c>
      <c r="T16" s="25">
        <f>IFERROR(VLOOKUP($S16,'Bourne Rotary 3k'!$G:$J,4,FALSE),0)</f>
        <v>0</v>
      </c>
      <c r="U16" s="25">
        <f>IFERROR(VLOOKUP($S16,'Langtoft 3k'!$G:$J,4,FALSE),0)</f>
        <v>0</v>
      </c>
      <c r="V16" s="25">
        <f>IFERROR(VLOOKUP($S16,'Little Bytham Farm Run'!G:J,4,FALSE),0)</f>
        <v>0</v>
      </c>
      <c r="W16" s="25">
        <f>IFERROR(VLOOKUP($S16,'PGP 3k (Ferry Meadows)'!$G:$J,4,FALSE),0)</f>
        <v>49</v>
      </c>
      <c r="X16" s="25">
        <f>IFERROR(VLOOKUP($S16,'PGP 3k (Eye)'!G:J,4,FALSE),0)</f>
        <v>49</v>
      </c>
      <c r="Y16" s="25">
        <f>IFERROR(VLOOKUP($S16,'PGP 3k (Ferry Meadows) '!$G:$J,4,FALSE),0)</f>
        <v>49</v>
      </c>
      <c r="Z16" s="25">
        <f>IFERROR(VLOOKUP($S16,'PGP 3k (Stamford)'!$G:$J,4,FALSE),0)</f>
        <v>0</v>
      </c>
      <c r="AA16" s="25">
        <f>IFERROR(VLOOKUP($S16,'PGP 3k (Werrington)'!$G:$J,4,FALSE),0)</f>
        <v>49</v>
      </c>
      <c r="AB16" s="25">
        <f>IFERROR(VLOOKUP($S16,'RR Fun Run 2k  (St Neots)'!$G:$J,4,FALSE),0)</f>
        <v>0</v>
      </c>
      <c r="AC16" s="25">
        <f>IFERROR(VLOOKUP($S16,'Parkrun 5k (Rutland Water)'!$G:$J,4,FALSE),0)</f>
        <v>0</v>
      </c>
      <c r="AD16" s="25">
        <f>IFERROR(VLOOKUP($S16, 'Anna''s Hope Fun Run 5k'!G:J,4,FALSE),0)</f>
        <v>0</v>
      </c>
      <c r="AE16" s="25">
        <f>IFERROR(VLOOKUP($S16,'Parkrun 5k (Peterborough)'!G:J,4,FALSE),0)</f>
        <v>0</v>
      </c>
      <c r="AF16" s="23">
        <f>LARGE(T16:AE16,1)+LARGE(T16:AE16,2)+LARGE(T16:AE16,3)+LARGE(T16:AE16,4)+LARGE(T16:AE16,5)</f>
        <v>196</v>
      </c>
      <c r="AG16" s="23">
        <f>COUNTIF(T16:AE16,"&gt;.09")</f>
        <v>4</v>
      </c>
      <c r="AH16" s="24">
        <v>7</v>
      </c>
    </row>
    <row r="17" spans="19:34" x14ac:dyDescent="0.2">
      <c r="S17" s="22" t="s">
        <v>28</v>
      </c>
      <c r="T17" s="25">
        <f>IFERROR(VLOOKUP($S17,'Bourne Rotary 3k'!$G:$J,4,FALSE),0)</f>
        <v>42</v>
      </c>
      <c r="U17" s="25">
        <f>IFERROR(VLOOKUP($S17,'Langtoft 3k'!$G:$J,4,FALSE),0)</f>
        <v>44</v>
      </c>
      <c r="V17" s="25">
        <f>IFERROR(VLOOKUP($S17,'Little Bytham Farm Run'!G:J,4,FALSE),0)</f>
        <v>0</v>
      </c>
      <c r="W17" s="25">
        <f>IFERROR(VLOOKUP($S17,'PGP 3k (Ferry Meadows)'!$G:$J,4,FALSE),0)</f>
        <v>0</v>
      </c>
      <c r="X17" s="25">
        <f>IFERROR(VLOOKUP($S17,'PGP 3k (Eye)'!G:J,4,FALSE),0)</f>
        <v>0</v>
      </c>
      <c r="Y17" s="25">
        <f>IFERROR(VLOOKUP($S17,'PGP 3k (Ferry Meadows) '!$G:$J,4,FALSE),0)</f>
        <v>0</v>
      </c>
      <c r="Z17" s="25">
        <f>IFERROR(VLOOKUP($S17,'PGP 3k (Stamford)'!$G:$J,4,FALSE),0)</f>
        <v>0</v>
      </c>
      <c r="AA17" s="25">
        <f>IFERROR(VLOOKUP($S17,'PGP 3k (Werrington)'!$G:$J,4,FALSE),0)</f>
        <v>0</v>
      </c>
      <c r="AB17" s="25">
        <f>IFERROR(VLOOKUP($S17,'RR Fun Run 2k  (St Neots)'!$G:$J,4,FALSE),0)</f>
        <v>47</v>
      </c>
      <c r="AC17" s="25">
        <f>IFERROR(VLOOKUP($S17,'Parkrun 5k (Rutland Water)'!$G:$J,4,FALSE),0)</f>
        <v>0</v>
      </c>
      <c r="AD17" s="25">
        <f>IFERROR(VLOOKUP($S17, 'Anna''s Hope Fun Run 5k'!G:J,4,FALSE),0)</f>
        <v>46</v>
      </c>
      <c r="AE17" s="25">
        <f>IFERROR(VLOOKUP($S17,'Parkrun 5k (Peterborough)'!G:J,4,FALSE),0)</f>
        <v>0</v>
      </c>
      <c r="AF17" s="23">
        <f>LARGE(T17:AE17,1)+LARGE(T17:AE17,2)+LARGE(T17:AE17,3)+LARGE(T17:AE17,4)+LARGE(T17:AE17,5)</f>
        <v>179</v>
      </c>
      <c r="AG17" s="23">
        <f>COUNTIF(T17:AE17,"&gt;.09")</f>
        <v>4</v>
      </c>
      <c r="AH17" s="24">
        <v>8</v>
      </c>
    </row>
    <row r="18" spans="19:34" x14ac:dyDescent="0.2">
      <c r="S18" s="12" t="s">
        <v>64</v>
      </c>
      <c r="T18" s="25">
        <f>IFERROR(VLOOKUP($S18,'Bourne Rotary 3k'!$G:$J,4,FALSE),0)</f>
        <v>0</v>
      </c>
      <c r="U18" s="25">
        <f>IFERROR(VLOOKUP($S18,'Langtoft 3k'!$G:$J,4,FALSE),0)</f>
        <v>0</v>
      </c>
      <c r="V18" s="25">
        <f>IFERROR(VLOOKUP($S18,'Little Bytham Farm Run'!G:J,4,FALSE),0)</f>
        <v>46</v>
      </c>
      <c r="W18" s="25">
        <f>IFERROR(VLOOKUP($S18,'PGP 3k (Ferry Meadows)'!$G:$J,4,FALSE),0)</f>
        <v>0</v>
      </c>
      <c r="X18" s="25">
        <f>IFERROR(VLOOKUP($S18,'PGP 3k (Eye)'!G:J,4,FALSE),0)</f>
        <v>0</v>
      </c>
      <c r="Y18" s="25">
        <f>IFERROR(VLOOKUP($S18,'PGP 3k (Ferry Meadows) '!$G:$J,4,FALSE),0)</f>
        <v>0</v>
      </c>
      <c r="Z18" s="25">
        <f>IFERROR(VLOOKUP($S18,'PGP 3k (Stamford)'!$G:$J,4,FALSE),0)</f>
        <v>0</v>
      </c>
      <c r="AA18" s="25">
        <f>IFERROR(VLOOKUP($S18,'PGP 3k (Werrington)'!$G:$J,4,FALSE),0)</f>
        <v>47</v>
      </c>
      <c r="AB18" s="25">
        <f>IFERROR(VLOOKUP($S18,'RR Fun Run 2k  (St Neots)'!$G:$J,4,FALSE),0)</f>
        <v>0</v>
      </c>
      <c r="AC18" s="25">
        <f>IFERROR(VLOOKUP($S18,'Parkrun 5k (Rutland Water)'!$G:$J,4,FALSE),0)</f>
        <v>0</v>
      </c>
      <c r="AD18" s="25">
        <f>IFERROR(VLOOKUP($S18, 'Anna''s Hope Fun Run 5k'!G:J,4,FALSE),0)</f>
        <v>49</v>
      </c>
      <c r="AE18" s="25">
        <f>IFERROR(VLOOKUP($S18,'Parkrun 5k (Peterborough)'!G:J,4,FALSE),0)</f>
        <v>0</v>
      </c>
      <c r="AF18" s="23">
        <f>LARGE(T18:AE18,1)+LARGE(T18:AE18,2)+LARGE(T18:AE18,3)+LARGE(T18:AE18,4)+LARGE(T18:AE18,5)</f>
        <v>142</v>
      </c>
      <c r="AG18" s="23">
        <f>COUNTIF(T18:AE18,"&gt;.09")</f>
        <v>3</v>
      </c>
      <c r="AH18" s="24">
        <v>9</v>
      </c>
    </row>
    <row r="19" spans="19:34" x14ac:dyDescent="0.2">
      <c r="S19" s="22" t="s">
        <v>29</v>
      </c>
      <c r="T19" s="25">
        <f>IFERROR(VLOOKUP($S19,'Bourne Rotary 3k'!$G:$J,4,FALSE),0)</f>
        <v>43</v>
      </c>
      <c r="U19" s="25">
        <f>IFERROR(VLOOKUP($S19,'Langtoft 3k'!$G:$J,4,FALSE),0)</f>
        <v>0</v>
      </c>
      <c r="V19" s="25">
        <f>IFERROR(VLOOKUP($S19,'Little Bytham Farm Run'!G:J,4,FALSE),0)</f>
        <v>0</v>
      </c>
      <c r="W19" s="25">
        <f>IFERROR(VLOOKUP($S19,'PGP 3k (Ferry Meadows)'!$G:$J,4,FALSE),0)</f>
        <v>0</v>
      </c>
      <c r="X19" s="25">
        <f>IFERROR(VLOOKUP($S19,'PGP 3k (Eye)'!G:J,4,FALSE),0)</f>
        <v>0</v>
      </c>
      <c r="Y19" s="25">
        <f>IFERROR(VLOOKUP($S19,'PGP 3k (Ferry Meadows) '!$G:$J,4,FALSE),0)</f>
        <v>0</v>
      </c>
      <c r="Z19" s="25">
        <f>IFERROR(VLOOKUP($S19,'PGP 3k (Stamford)'!$G:$J,4,FALSE),0)</f>
        <v>0</v>
      </c>
      <c r="AA19" s="25">
        <f>IFERROR(VLOOKUP($S19,'PGP 3k (Werrington)'!$G:$J,4,FALSE),0)</f>
        <v>0</v>
      </c>
      <c r="AB19" s="25">
        <f>IFERROR(VLOOKUP($S19,'RR Fun Run 2k  (St Neots)'!$G:$J,4,FALSE),0)</f>
        <v>48</v>
      </c>
      <c r="AC19" s="25">
        <f>IFERROR(VLOOKUP($S19,'Parkrun 5k (Rutland Water)'!$G:$J,4,FALSE),0)</f>
        <v>0</v>
      </c>
      <c r="AD19" s="25">
        <f>IFERROR(VLOOKUP($S19, 'Anna''s Hope Fun Run 5k'!G:J,4,FALSE),0)</f>
        <v>47</v>
      </c>
      <c r="AE19" s="25">
        <f>IFERROR(VLOOKUP($S19,'Parkrun 5k (Peterborough)'!G:J,4,FALSE),0)</f>
        <v>0</v>
      </c>
      <c r="AF19" s="23">
        <f>LARGE(T19:AE19,1)+LARGE(T19:AE19,2)+LARGE(T19:AE19,3)+LARGE(T19:AE19,4)+LARGE(T19:AE19,5)</f>
        <v>138</v>
      </c>
      <c r="AG19" s="23">
        <f>COUNTIF(T19:AE19,"&gt;.09")</f>
        <v>3</v>
      </c>
      <c r="AH19" s="24">
        <v>10</v>
      </c>
    </row>
    <row r="20" spans="19:34" x14ac:dyDescent="0.2">
      <c r="S20" s="22" t="s">
        <v>43</v>
      </c>
      <c r="T20" s="25">
        <f>IFERROR(VLOOKUP($S20,'Bourne Rotary 3k'!$G:$J,4,FALSE),0)</f>
        <v>44</v>
      </c>
      <c r="U20" s="25">
        <f>IFERROR(VLOOKUP($S20,'Langtoft 3k'!$G:$J,4,FALSE),0)</f>
        <v>0</v>
      </c>
      <c r="V20" s="25">
        <f>IFERROR(VLOOKUP($S20,'Little Bytham Farm Run'!G:J,4,FALSE),0)</f>
        <v>0</v>
      </c>
      <c r="W20" s="25">
        <f>IFERROR(VLOOKUP($S20,'PGP 3k (Ferry Meadows)'!$G:$J,4,FALSE),0)</f>
        <v>0</v>
      </c>
      <c r="X20" s="25">
        <f>IFERROR(VLOOKUP($S20,'PGP 3k (Eye)'!G:J,4,FALSE),0)</f>
        <v>0</v>
      </c>
      <c r="Y20" s="25">
        <f>IFERROR(VLOOKUP($S20,'PGP 3k (Ferry Meadows) '!$G:$J,4,FALSE),0)</f>
        <v>0</v>
      </c>
      <c r="Z20" s="25">
        <f>IFERROR(VLOOKUP($S20,'PGP 3k (Stamford)'!$G:$J,4,FALSE),0)</f>
        <v>44</v>
      </c>
      <c r="AA20" s="25">
        <f>IFERROR(VLOOKUP($S20,'PGP 3k (Werrington)'!$G:$J,4,FALSE),0)</f>
        <v>0</v>
      </c>
      <c r="AB20" s="25">
        <f>IFERROR(VLOOKUP($S20,'RR Fun Run 2k  (St Neots)'!$G:$J,4,FALSE),0)</f>
        <v>49</v>
      </c>
      <c r="AC20" s="25">
        <f>IFERROR(VLOOKUP($S20,'Parkrun 5k (Rutland Water)'!$G:$J,4,FALSE),0)</f>
        <v>0</v>
      </c>
      <c r="AD20" s="25">
        <f>IFERROR(VLOOKUP($S20, 'Anna''s Hope Fun Run 5k'!G:J,4,FALSE),0)</f>
        <v>0</v>
      </c>
      <c r="AE20" s="25">
        <f>IFERROR(VLOOKUP($S20,'Parkrun 5k (Peterborough)'!G:J,4,FALSE),0)</f>
        <v>0</v>
      </c>
      <c r="AF20" s="23">
        <f>LARGE(T20:AE20,1)+LARGE(T20:AE20,2)+LARGE(T20:AE20,3)+LARGE(T20:AE20,4)+LARGE(T20:AE20,5)</f>
        <v>137</v>
      </c>
      <c r="AG20" s="23">
        <f>COUNTIF(T20:AE20,"&gt;.09")</f>
        <v>3</v>
      </c>
      <c r="AH20" s="24">
        <v>11</v>
      </c>
    </row>
    <row r="21" spans="19:34" x14ac:dyDescent="0.2">
      <c r="S21" s="12" t="s">
        <v>42</v>
      </c>
      <c r="T21" s="25">
        <f>IFERROR(VLOOKUP($S21,'Bourne Rotary 3k'!$G:$J,4,FALSE),0)</f>
        <v>45</v>
      </c>
      <c r="U21" s="25">
        <f>IFERROR(VLOOKUP($S21,'Langtoft 3k'!$G:$J,4,FALSE),0)</f>
        <v>0</v>
      </c>
      <c r="V21" s="25">
        <f>IFERROR(VLOOKUP($S21,'Little Bytham Farm Run'!G:J,4,FALSE),0)</f>
        <v>0</v>
      </c>
      <c r="W21" s="25">
        <f>IFERROR(VLOOKUP($S21,'PGP 3k (Ferry Meadows)'!$G:$J,4,FALSE),0)</f>
        <v>0</v>
      </c>
      <c r="X21" s="25">
        <f>IFERROR(VLOOKUP($S21,'PGP 3k (Eye)'!G:J,4,FALSE),0)</f>
        <v>0</v>
      </c>
      <c r="Y21" s="25">
        <f>IFERROR(VLOOKUP($S21,'PGP 3k (Ferry Meadows) '!$G:$J,4,FALSE),0)</f>
        <v>0</v>
      </c>
      <c r="Z21" s="25">
        <f>IFERROR(VLOOKUP($S21,'PGP 3k (Stamford)'!$G:$J,4,FALSE),0)</f>
        <v>48</v>
      </c>
      <c r="AA21" s="25">
        <f>IFERROR(VLOOKUP($S21,'PGP 3k (Werrington)'!$G:$J,4,FALSE),0)</f>
        <v>0</v>
      </c>
      <c r="AB21" s="25">
        <f>IFERROR(VLOOKUP($S21,'RR Fun Run 2k  (St Neots)'!$G:$J,4,FALSE),0)</f>
        <v>0</v>
      </c>
      <c r="AC21" s="25">
        <f>IFERROR(VLOOKUP($S21,'Parkrun 5k (Rutland Water)'!$G:$J,4,FALSE),0)</f>
        <v>0</v>
      </c>
      <c r="AD21" s="25">
        <f>IFERROR(VLOOKUP($S21, 'Anna''s Hope Fun Run 5k'!G:J,4,FALSE),0)</f>
        <v>0</v>
      </c>
      <c r="AE21" s="25">
        <f>IFERROR(VLOOKUP($S21,'Parkrun 5k (Peterborough)'!G:J,4,FALSE),0)</f>
        <v>0</v>
      </c>
      <c r="AF21" s="23">
        <f>LARGE(T21:AE21,1)+LARGE(T21:AE21,2)+LARGE(T21:AE21,3)+LARGE(T21:AE21,4)+LARGE(T21:AE21,5)</f>
        <v>93</v>
      </c>
      <c r="AG21" s="23">
        <f>COUNTIF(T21:AE21,"&gt;.09")</f>
        <v>2</v>
      </c>
      <c r="AH21" s="24">
        <v>12</v>
      </c>
    </row>
    <row r="22" spans="19:34" x14ac:dyDescent="0.2">
      <c r="S22" s="12" t="s">
        <v>61</v>
      </c>
      <c r="T22" s="25">
        <f>IFERROR(VLOOKUP($S22,'Bourne Rotary 3k'!$G:$J,4,FALSE),0)</f>
        <v>0</v>
      </c>
      <c r="U22" s="25">
        <f>IFERROR(VLOOKUP($S22,'Langtoft 3k'!$G:$J,4,FALSE),0)</f>
        <v>48</v>
      </c>
      <c r="V22" s="25">
        <f>IFERROR(VLOOKUP($S22,'Little Bytham Farm Run'!G:J,4,FALSE),0)</f>
        <v>0</v>
      </c>
      <c r="W22" s="25">
        <f>IFERROR(VLOOKUP($S22,'PGP 3k (Ferry Meadows)'!$G:$J,4,FALSE),0)</f>
        <v>0</v>
      </c>
      <c r="X22" s="25">
        <f>IFERROR(VLOOKUP($S22,'PGP 3k (Eye)'!G:J,4,FALSE),0)</f>
        <v>0</v>
      </c>
      <c r="Y22" s="25">
        <f>IFERROR(VLOOKUP($S22,'PGP 3k (Ferry Meadows) '!$G:$J,4,FALSE),0)</f>
        <v>0</v>
      </c>
      <c r="Z22" s="25">
        <f>IFERROR(VLOOKUP($S22,'PGP 3k (Stamford)'!$G:$J,4,FALSE),0)</f>
        <v>0</v>
      </c>
      <c r="AA22" s="25">
        <f>IFERROR(VLOOKUP($S22,'PGP 3k (Werrington)'!$G:$J,4,FALSE),0)</f>
        <v>0</v>
      </c>
      <c r="AB22" s="25">
        <f>IFERROR(VLOOKUP($S22,'RR Fun Run 2k  (St Neots)'!$G:$J,4,FALSE),0)</f>
        <v>0</v>
      </c>
      <c r="AC22" s="25">
        <f>IFERROR(VLOOKUP($S22,'Parkrun 5k (Rutland Water)'!$G:$J,4,FALSE),0)</f>
        <v>0</v>
      </c>
      <c r="AD22" s="25">
        <f>IFERROR(VLOOKUP($S22, 'Anna''s Hope Fun Run 5k'!G:J,4,FALSE),0)</f>
        <v>0</v>
      </c>
      <c r="AE22" s="25">
        <f>IFERROR(VLOOKUP($S22,'Parkrun 5k (Peterborough)'!G:J,4,FALSE),0)</f>
        <v>0</v>
      </c>
      <c r="AF22" s="23">
        <f>LARGE(T22:AE22,1)+LARGE(T22:AE22,2)+LARGE(T22:AE22,3)+LARGE(T22:AE22,4)+LARGE(T22:AE22,5)</f>
        <v>48</v>
      </c>
      <c r="AG22" s="23">
        <f>COUNTIF(T22:AE22,"&gt;.09")</f>
        <v>1</v>
      </c>
      <c r="AH22" s="24">
        <v>13</v>
      </c>
    </row>
    <row r="23" spans="19:34" x14ac:dyDescent="0.2">
      <c r="S23" s="12" t="s">
        <v>62</v>
      </c>
      <c r="T23" s="25">
        <f>IFERROR(VLOOKUP($S23,'Bourne Rotary 3k'!$G:$J,4,FALSE),0)</f>
        <v>0</v>
      </c>
      <c r="U23" s="25">
        <f>IFERROR(VLOOKUP($S23,'Langtoft 3k'!$G:$J,4,FALSE),0)</f>
        <v>45</v>
      </c>
      <c r="V23" s="25">
        <f>IFERROR(VLOOKUP($S23,'Little Bytham Farm Run'!G:J,4,FALSE),0)</f>
        <v>0</v>
      </c>
      <c r="W23" s="25">
        <f>IFERROR(VLOOKUP($S23,'PGP 3k (Ferry Meadows)'!$G:$J,4,FALSE),0)</f>
        <v>0</v>
      </c>
      <c r="X23" s="25">
        <f>IFERROR(VLOOKUP($S23,'PGP 3k (Eye)'!G:J,4,FALSE),0)</f>
        <v>0</v>
      </c>
      <c r="Y23" s="25">
        <f>IFERROR(VLOOKUP($S23,'PGP 3k (Ferry Meadows) '!$G:$J,4,FALSE),0)</f>
        <v>0</v>
      </c>
      <c r="Z23" s="25">
        <f>IFERROR(VLOOKUP($S23,'PGP 3k (Stamford)'!$G:$J,4,FALSE),0)</f>
        <v>0</v>
      </c>
      <c r="AA23" s="25">
        <f>IFERROR(VLOOKUP($S23,'PGP 3k (Werrington)'!$G:$J,4,FALSE),0)</f>
        <v>0</v>
      </c>
      <c r="AB23" s="25">
        <f>IFERROR(VLOOKUP($S23,'RR Fun Run 2k  (St Neots)'!$G:$J,4,FALSE),0)</f>
        <v>0</v>
      </c>
      <c r="AC23" s="25">
        <f>IFERROR(VLOOKUP($S23,'Parkrun 5k (Rutland Water)'!$G:$J,4,FALSE),0)</f>
        <v>0</v>
      </c>
      <c r="AD23" s="25">
        <f>IFERROR(VLOOKUP($S23, 'Anna''s Hope Fun Run 5k'!G:J,4,FALSE),0)</f>
        <v>0</v>
      </c>
      <c r="AE23" s="25">
        <f>IFERROR(VLOOKUP($S23,'Parkrun 5k (Peterborough)'!G:J,4,FALSE),0)</f>
        <v>0</v>
      </c>
      <c r="AF23" s="23">
        <f>LARGE(T23:AE23,1)+LARGE(T23:AE23,2)+LARGE(T23:AE23,3)+LARGE(T23:AE23,4)+LARGE(T23:AE23,5)</f>
        <v>45</v>
      </c>
      <c r="AG23" s="23">
        <f>COUNTIF(T23:AE23,"&gt;.09")</f>
        <v>1</v>
      </c>
      <c r="AH23" s="24">
        <v>14</v>
      </c>
    </row>
    <row r="24" spans="19:34" ht="13.5" thickBot="1" x14ac:dyDescent="0.25">
      <c r="S24" s="32" t="s">
        <v>70</v>
      </c>
      <c r="T24" s="26">
        <f>IFERROR(VLOOKUP($S24,'Bourne Rotary 3k'!$G:$J,4,FALSE),0)</f>
        <v>0</v>
      </c>
      <c r="U24" s="26">
        <f>IFERROR(VLOOKUP($S24,'Langtoft 3k'!$G:$J,4,FALSE),0)</f>
        <v>0</v>
      </c>
      <c r="V24" s="26">
        <f>IFERROR(VLOOKUP($S24,'Little Bytham Farm Run'!G:J,4,FALSE),0)</f>
        <v>0</v>
      </c>
      <c r="W24" s="26">
        <f>IFERROR(VLOOKUP($S24,'PGP 3k (Ferry Meadows)'!$G:$J,4,FALSE),0)</f>
        <v>0</v>
      </c>
      <c r="X24" s="26">
        <f>IFERROR(VLOOKUP($S24,'PGP 3k (Eye)'!G:J,4,FALSE),0)</f>
        <v>0</v>
      </c>
      <c r="Y24" s="26">
        <f>IFERROR(VLOOKUP($S24,'PGP 3k (Ferry Meadows) '!$G:$J,4,FALSE),0)</f>
        <v>0</v>
      </c>
      <c r="Z24" s="26">
        <f>IFERROR(VLOOKUP($S24,'PGP 3k (Stamford)'!$G:$J,4,FALSE),0)</f>
        <v>43</v>
      </c>
      <c r="AA24" s="26">
        <f>IFERROR(VLOOKUP($S24,'PGP 3k (Werrington)'!$G:$J,4,FALSE),0)</f>
        <v>0</v>
      </c>
      <c r="AB24" s="26">
        <f>IFERROR(VLOOKUP($S24,'RR Fun Run 2k  (St Neots)'!$G:$J,4,FALSE),0)</f>
        <v>0</v>
      </c>
      <c r="AC24" s="26">
        <f>IFERROR(VLOOKUP($S24,'Parkrun 5k (Rutland Water)'!$G:$J,4,FALSE),0)</f>
        <v>0</v>
      </c>
      <c r="AD24" s="26">
        <f>IFERROR(VLOOKUP($S24, 'Anna''s Hope Fun Run 5k'!G:J,4,FALSE),0)</f>
        <v>0</v>
      </c>
      <c r="AE24" s="26">
        <f>IFERROR(VLOOKUP($S24,'Parkrun 5k (Peterborough)'!G:J,4,FALSE),0)</f>
        <v>0</v>
      </c>
      <c r="AF24" s="33">
        <f>LARGE(T24:AE24,1)+LARGE(T24:AE24,2)+LARGE(T24:AE24,3)+LARGE(T24:AE24,4)+LARGE(T24:AE24,5)</f>
        <v>43</v>
      </c>
      <c r="AG24" s="33">
        <f>COUNTIF(T24:AE24,"&gt;.09")</f>
        <v>1</v>
      </c>
      <c r="AH24" s="34">
        <v>15</v>
      </c>
    </row>
  </sheetData>
  <sortState xmlns:xlrd2="http://schemas.microsoft.com/office/spreadsheetml/2017/richdata2" ref="S10:AG24">
    <sortCondition descending="1" ref="AF10:AF24"/>
  </sortState>
  <mergeCells count="3">
    <mergeCell ref="S8:AH8"/>
    <mergeCell ref="B8:O8"/>
    <mergeCell ref="D2:G2"/>
  </mergeCells>
  <phoneticPr fontId="9" type="noConversion"/>
  <conditionalFormatting sqref="B10:Q15">
    <cfRule type="expression" dxfId="1" priority="1">
      <formula>$P10&gt;4</formula>
    </cfRule>
  </conditionalFormatting>
  <conditionalFormatting sqref="S10:AH24">
    <cfRule type="expression" dxfId="0" priority="2">
      <formula>$AG10&gt;4</formula>
    </cfRule>
  </conditionalFormatting>
  <pageMargins left="0.75" right="0.75" top="1" bottom="1" header="0.5" footer="0.5"/>
  <pageSetup paperSize="9" scale="26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5"/>
  <sheetViews>
    <sheetView workbookViewId="0">
      <selection activeCell="B22" sqref="B22:C22"/>
    </sheetView>
  </sheetViews>
  <sheetFormatPr defaultRowHeight="12.75" x14ac:dyDescent="0.2"/>
  <cols>
    <col min="2" max="2" width="20.85546875" bestFit="1" customWidth="1"/>
    <col min="3" max="4" width="9.140625" style="5" customWidth="1"/>
    <col min="7" max="7" width="21.85546875" bestFit="1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10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43569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5" t="s">
        <v>4</v>
      </c>
      <c r="E6" s="2" t="s">
        <v>2</v>
      </c>
      <c r="G6" s="10" t="s">
        <v>3</v>
      </c>
      <c r="H6" s="3" t="s">
        <v>1</v>
      </c>
      <c r="I6" s="3" t="s">
        <v>4</v>
      </c>
      <c r="J6" s="2" t="s">
        <v>2</v>
      </c>
    </row>
    <row r="7" spans="2:10" x14ac:dyDescent="0.2">
      <c r="B7" s="12" t="s">
        <v>9</v>
      </c>
      <c r="C7" s="29" t="s">
        <v>55</v>
      </c>
      <c r="D7" s="11">
        <v>76.319999999999993</v>
      </c>
      <c r="E7" s="8">
        <v>50</v>
      </c>
      <c r="G7" s="12" t="s">
        <v>26</v>
      </c>
      <c r="H7" s="29" t="s">
        <v>44</v>
      </c>
      <c r="I7" s="11">
        <v>71.39</v>
      </c>
      <c r="J7" s="8">
        <v>50</v>
      </c>
    </row>
    <row r="8" spans="2:10" x14ac:dyDescent="0.2">
      <c r="B8" s="12" t="s">
        <v>16</v>
      </c>
      <c r="C8" s="29" t="s">
        <v>56</v>
      </c>
      <c r="D8" s="11">
        <v>60.56</v>
      </c>
      <c r="E8" s="8">
        <v>49</v>
      </c>
      <c r="G8" s="12" t="s">
        <v>14</v>
      </c>
      <c r="H8" s="29" t="s">
        <v>45</v>
      </c>
      <c r="I8" s="11">
        <v>67.5</v>
      </c>
      <c r="J8" s="8">
        <v>49</v>
      </c>
    </row>
    <row r="9" spans="2:10" x14ac:dyDescent="0.2">
      <c r="B9" s="15" t="s">
        <v>53</v>
      </c>
      <c r="C9" s="30" t="s">
        <v>57</v>
      </c>
      <c r="D9" s="11">
        <v>60.33</v>
      </c>
      <c r="E9" s="16">
        <v>48</v>
      </c>
      <c r="G9" s="15" t="s">
        <v>27</v>
      </c>
      <c r="H9" s="30" t="s">
        <v>46</v>
      </c>
      <c r="I9" s="11">
        <v>64.53</v>
      </c>
      <c r="J9" s="16">
        <v>48</v>
      </c>
    </row>
    <row r="10" spans="2:10" ht="13.5" thickBot="1" x14ac:dyDescent="0.25">
      <c r="B10" s="13" t="s">
        <v>54</v>
      </c>
      <c r="C10" s="31" t="s">
        <v>58</v>
      </c>
      <c r="D10" s="14">
        <v>52.15</v>
      </c>
      <c r="E10" s="9">
        <v>47</v>
      </c>
      <c r="G10" s="12" t="s">
        <v>17</v>
      </c>
      <c r="H10" s="29" t="s">
        <v>47</v>
      </c>
      <c r="I10" s="11">
        <v>62.11</v>
      </c>
      <c r="J10" s="8">
        <v>47</v>
      </c>
    </row>
    <row r="11" spans="2:10" x14ac:dyDescent="0.2">
      <c r="G11" s="12" t="s">
        <v>41</v>
      </c>
      <c r="H11" s="29" t="s">
        <v>48</v>
      </c>
      <c r="I11" s="11">
        <v>61.97</v>
      </c>
      <c r="J11" s="8">
        <v>46</v>
      </c>
    </row>
    <row r="12" spans="2:10" x14ac:dyDescent="0.2">
      <c r="G12" s="12" t="s">
        <v>42</v>
      </c>
      <c r="H12" s="29" t="s">
        <v>49</v>
      </c>
      <c r="I12" s="11">
        <v>58.53</v>
      </c>
      <c r="J12" s="8">
        <v>45</v>
      </c>
    </row>
    <row r="13" spans="2:10" x14ac:dyDescent="0.2">
      <c r="G13" s="12" t="s">
        <v>43</v>
      </c>
      <c r="H13" s="29" t="s">
        <v>50</v>
      </c>
      <c r="I13" s="11">
        <v>50.47</v>
      </c>
      <c r="J13" s="8">
        <v>44</v>
      </c>
    </row>
    <row r="14" spans="2:10" x14ac:dyDescent="0.2">
      <c r="G14" s="15" t="s">
        <v>29</v>
      </c>
      <c r="H14" s="30" t="s">
        <v>51</v>
      </c>
      <c r="I14" s="11">
        <v>45.35</v>
      </c>
      <c r="J14" s="16">
        <v>43</v>
      </c>
    </row>
    <row r="15" spans="2:10" ht="13.5" thickBot="1" x14ac:dyDescent="0.25">
      <c r="G15" s="13" t="s">
        <v>28</v>
      </c>
      <c r="H15" s="31" t="s">
        <v>52</v>
      </c>
      <c r="I15" s="14">
        <v>43.17</v>
      </c>
      <c r="J15" s="9">
        <v>42</v>
      </c>
    </row>
  </sheetData>
  <sortState xmlns:xlrd2="http://schemas.microsoft.com/office/spreadsheetml/2017/richdata2" ref="B7:D10">
    <sortCondition descending="1" ref="D7:D10"/>
  </sortState>
  <mergeCells count="4">
    <mergeCell ref="B5:E5"/>
    <mergeCell ref="G5:J5"/>
    <mergeCell ref="D2:H2"/>
    <mergeCell ref="D3:H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B1:J13"/>
  <sheetViews>
    <sheetView workbookViewId="0">
      <selection activeCell="G54" sqref="G54"/>
    </sheetView>
  </sheetViews>
  <sheetFormatPr defaultRowHeight="12.75" x14ac:dyDescent="0.2"/>
  <cols>
    <col min="2" max="2" width="20.85546875" customWidth="1"/>
    <col min="3" max="4" width="9.140625" style="5" customWidth="1"/>
    <col min="7" max="7" width="21.85546875" customWidth="1"/>
    <col min="8" max="8" width="13.5703125" bestFit="1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11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43590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6" t="s">
        <v>2</v>
      </c>
      <c r="G6" s="10" t="s">
        <v>3</v>
      </c>
      <c r="H6" s="3" t="s">
        <v>1</v>
      </c>
      <c r="I6" s="3" t="s">
        <v>4</v>
      </c>
      <c r="J6" s="36" t="s">
        <v>2</v>
      </c>
    </row>
    <row r="7" spans="2:10" x14ac:dyDescent="0.2">
      <c r="B7" s="12" t="s">
        <v>9</v>
      </c>
      <c r="C7" s="44">
        <v>8.2407407407407412E-3</v>
      </c>
      <c r="D7" s="11">
        <v>76</v>
      </c>
      <c r="E7" s="8">
        <v>50</v>
      </c>
      <c r="G7" s="12" t="s">
        <v>26</v>
      </c>
      <c r="H7" s="44">
        <v>7.6851851851851847E-3</v>
      </c>
      <c r="I7" s="11">
        <v>72.89</v>
      </c>
      <c r="J7" s="8">
        <v>50</v>
      </c>
    </row>
    <row r="8" spans="2:10" x14ac:dyDescent="0.2">
      <c r="B8" s="12" t="s">
        <v>53</v>
      </c>
      <c r="C8" s="44">
        <v>1.0439814814814813E-2</v>
      </c>
      <c r="D8" s="11">
        <v>64.08</v>
      </c>
      <c r="E8" s="8">
        <v>49</v>
      </c>
      <c r="G8" s="12" t="s">
        <v>14</v>
      </c>
      <c r="H8" s="44">
        <v>7.8819444444444432E-3</v>
      </c>
      <c r="I8" s="11">
        <v>71.069999999999993</v>
      </c>
      <c r="J8" s="8">
        <v>49</v>
      </c>
    </row>
    <row r="9" spans="2:10" x14ac:dyDescent="0.2">
      <c r="B9" s="12" t="s">
        <v>59</v>
      </c>
      <c r="C9" s="44">
        <v>1.0266203703703703E-2</v>
      </c>
      <c r="D9" s="11">
        <v>63.56</v>
      </c>
      <c r="E9" s="8">
        <v>48</v>
      </c>
      <c r="G9" s="12" t="s">
        <v>61</v>
      </c>
      <c r="H9" s="44">
        <v>8.9583333333333338E-3</v>
      </c>
      <c r="I9" s="11">
        <v>69.569999999999993</v>
      </c>
      <c r="J9" s="8">
        <v>48</v>
      </c>
    </row>
    <row r="10" spans="2:10" x14ac:dyDescent="0.2">
      <c r="B10" s="12" t="s">
        <v>16</v>
      </c>
      <c r="C10" s="44">
        <v>1.0347222222222223E-2</v>
      </c>
      <c r="D10" s="11">
        <v>63.06</v>
      </c>
      <c r="E10" s="8">
        <v>47</v>
      </c>
      <c r="G10" s="15" t="s">
        <v>27</v>
      </c>
      <c r="H10" s="45">
        <v>8.2407407407407412E-3</v>
      </c>
      <c r="I10" s="11">
        <v>67.98</v>
      </c>
      <c r="J10" s="16">
        <v>47</v>
      </c>
    </row>
    <row r="11" spans="2:10" ht="13.5" thickBot="1" x14ac:dyDescent="0.25">
      <c r="B11" s="13" t="s">
        <v>60</v>
      </c>
      <c r="C11" s="46">
        <v>1.1990740740740739E-2</v>
      </c>
      <c r="D11" s="14">
        <v>50.68</v>
      </c>
      <c r="E11" s="9">
        <v>46</v>
      </c>
      <c r="G11" s="12" t="s">
        <v>41</v>
      </c>
      <c r="H11" s="44">
        <v>9.2592592592592605E-3</v>
      </c>
      <c r="I11" s="11">
        <v>67.31</v>
      </c>
      <c r="J11" s="8">
        <v>46</v>
      </c>
    </row>
    <row r="12" spans="2:10" x14ac:dyDescent="0.2">
      <c r="G12" s="15" t="s">
        <v>62</v>
      </c>
      <c r="H12" s="45">
        <v>1.2280092592592592E-2</v>
      </c>
      <c r="I12" s="11">
        <v>49.17</v>
      </c>
      <c r="J12" s="16">
        <v>45</v>
      </c>
    </row>
    <row r="13" spans="2:10" ht="13.5" thickBot="1" x14ac:dyDescent="0.25">
      <c r="G13" s="13" t="s">
        <v>28</v>
      </c>
      <c r="H13" s="46">
        <v>1.238425925925926E-2</v>
      </c>
      <c r="I13" s="14">
        <v>44.38</v>
      </c>
      <c r="J13" s="9">
        <v>44</v>
      </c>
    </row>
  </sheetData>
  <sortState xmlns:xlrd2="http://schemas.microsoft.com/office/spreadsheetml/2017/richdata2" ref="G7:I13">
    <sortCondition descending="1" ref="I7:I13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1"/>
  <sheetViews>
    <sheetView workbookViewId="0">
      <selection activeCell="F54" sqref="F54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32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43611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ht="13.5" thickBot="1" x14ac:dyDescent="0.25">
      <c r="B7" s="13" t="s">
        <v>16</v>
      </c>
      <c r="C7" s="46">
        <v>1.985949074074074E-2</v>
      </c>
      <c r="D7" s="14">
        <v>58.19</v>
      </c>
      <c r="E7" s="9">
        <v>50</v>
      </c>
      <c r="G7" s="12" t="s">
        <v>26</v>
      </c>
      <c r="H7" s="44">
        <v>1.4047106481481482E-2</v>
      </c>
      <c r="I7" s="11">
        <v>70.150000000000006</v>
      </c>
      <c r="J7" s="8">
        <v>50</v>
      </c>
    </row>
    <row r="8" spans="2:10" x14ac:dyDescent="0.2">
      <c r="G8" s="12" t="s">
        <v>14</v>
      </c>
      <c r="H8" s="44">
        <v>1.484212962962963E-2</v>
      </c>
      <c r="I8" s="11">
        <v>66.39</v>
      </c>
      <c r="J8" s="8">
        <v>49</v>
      </c>
    </row>
    <row r="9" spans="2:10" x14ac:dyDescent="0.2">
      <c r="G9" s="15" t="s">
        <v>17</v>
      </c>
      <c r="H9" s="45">
        <v>1.7356944444444442E-2</v>
      </c>
      <c r="I9" s="11">
        <v>63.17</v>
      </c>
      <c r="J9" s="16">
        <v>48</v>
      </c>
    </row>
    <row r="10" spans="2:10" x14ac:dyDescent="0.2">
      <c r="G10" s="12" t="s">
        <v>63</v>
      </c>
      <c r="H10" s="44">
        <v>1.7949074074074076E-2</v>
      </c>
      <c r="I10" s="11">
        <v>59.18</v>
      </c>
      <c r="J10" s="8">
        <v>47</v>
      </c>
    </row>
    <row r="11" spans="2:10" ht="13.5" thickBot="1" x14ac:dyDescent="0.25">
      <c r="G11" s="13" t="s">
        <v>64</v>
      </c>
      <c r="H11" s="46">
        <v>1.7952662037037038E-2</v>
      </c>
      <c r="I11" s="14">
        <v>59.17</v>
      </c>
      <c r="J11" s="9">
        <v>46</v>
      </c>
    </row>
  </sheetData>
  <sortState xmlns:xlrd2="http://schemas.microsoft.com/office/spreadsheetml/2017/richdata2" ref="G7:I8">
    <sortCondition descending="1" ref="I7:I8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3"/>
  <sheetViews>
    <sheetView workbookViewId="0">
      <selection activeCell="G45" sqref="G45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64" t="s">
        <v>19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43621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59</v>
      </c>
      <c r="C7" s="29">
        <v>1.0798611111111111E-2</v>
      </c>
      <c r="D7" s="11">
        <v>60.43</v>
      </c>
      <c r="E7" s="8">
        <v>50</v>
      </c>
      <c r="G7" s="12" t="s">
        <v>26</v>
      </c>
      <c r="H7" s="29">
        <v>7.3958333333333341E-3</v>
      </c>
      <c r="I7" s="11">
        <v>75.739999999999995</v>
      </c>
      <c r="J7" s="8">
        <v>50</v>
      </c>
    </row>
    <row r="8" spans="2:10" x14ac:dyDescent="0.2">
      <c r="B8" s="15" t="s">
        <v>16</v>
      </c>
      <c r="C8" s="30">
        <v>1.087962962962963E-2</v>
      </c>
      <c r="D8" s="11">
        <v>59.98</v>
      </c>
      <c r="E8" s="16">
        <v>49</v>
      </c>
      <c r="G8" s="12" t="s">
        <v>65</v>
      </c>
      <c r="H8" s="29">
        <v>7.789351851851852E-3</v>
      </c>
      <c r="I8" s="11">
        <v>71.92</v>
      </c>
      <c r="J8" s="8">
        <v>49</v>
      </c>
    </row>
    <row r="9" spans="2:10" ht="13.5" thickBot="1" x14ac:dyDescent="0.25">
      <c r="B9" s="13" t="s">
        <v>54</v>
      </c>
      <c r="C9" s="31">
        <v>1.3553240740740741E-2</v>
      </c>
      <c r="D9" s="14">
        <v>49.36</v>
      </c>
      <c r="E9" s="9">
        <v>48</v>
      </c>
      <c r="G9" s="15" t="s">
        <v>14</v>
      </c>
      <c r="H9" s="30">
        <v>7.8472222222222224E-3</v>
      </c>
      <c r="I9" s="11">
        <v>71.39</v>
      </c>
      <c r="J9" s="16">
        <v>48</v>
      </c>
    </row>
    <row r="10" spans="2:10" x14ac:dyDescent="0.2">
      <c r="G10" s="12" t="s">
        <v>27</v>
      </c>
      <c r="H10" s="29">
        <v>8.4027777777777781E-3</v>
      </c>
      <c r="I10" s="11">
        <v>66.67</v>
      </c>
      <c r="J10" s="8">
        <v>47</v>
      </c>
    </row>
    <row r="11" spans="2:10" x14ac:dyDescent="0.2">
      <c r="G11" s="12" t="s">
        <v>63</v>
      </c>
      <c r="H11" s="29">
        <v>9.2245370370370363E-3</v>
      </c>
      <c r="I11" s="11">
        <v>65.459999999999994</v>
      </c>
      <c r="J11" s="8">
        <v>46</v>
      </c>
    </row>
    <row r="12" spans="2:10" x14ac:dyDescent="0.2">
      <c r="G12" s="15" t="s">
        <v>17</v>
      </c>
      <c r="H12" s="30">
        <v>9.4560185185185181E-3</v>
      </c>
      <c r="I12" s="11">
        <v>63.86</v>
      </c>
      <c r="J12" s="16">
        <v>45</v>
      </c>
    </row>
    <row r="13" spans="2:10" ht="13.5" thickBot="1" x14ac:dyDescent="0.25">
      <c r="G13" s="13" t="s">
        <v>41</v>
      </c>
      <c r="H13" s="31">
        <v>9.6296296296296303E-3</v>
      </c>
      <c r="I13" s="14">
        <v>64.72</v>
      </c>
      <c r="J13" s="9">
        <v>44</v>
      </c>
    </row>
  </sheetData>
  <sortState xmlns:xlrd2="http://schemas.microsoft.com/office/spreadsheetml/2017/richdata2" ref="B7:D9">
    <sortCondition descending="1" ref="D7:D9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13"/>
  <sheetViews>
    <sheetView zoomScaleNormal="100" workbookViewId="0">
      <selection activeCell="F44" sqref="F44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20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43635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9</v>
      </c>
      <c r="C7" s="29">
        <v>8.3449074074074085E-3</v>
      </c>
      <c r="D7" s="11">
        <v>75.05</v>
      </c>
      <c r="E7" s="8">
        <v>50</v>
      </c>
      <c r="G7" s="12" t="s">
        <v>26</v>
      </c>
      <c r="H7" s="29">
        <v>7.6736111111111111E-3</v>
      </c>
      <c r="I7" s="11">
        <v>73</v>
      </c>
      <c r="J7" s="8">
        <v>50</v>
      </c>
    </row>
    <row r="8" spans="2:10" x14ac:dyDescent="0.2">
      <c r="B8" s="12" t="s">
        <v>59</v>
      </c>
      <c r="C8" s="29">
        <v>1.082175925925926E-2</v>
      </c>
      <c r="D8" s="11">
        <v>60.3</v>
      </c>
      <c r="E8" s="8">
        <v>49</v>
      </c>
      <c r="G8" s="12" t="s">
        <v>65</v>
      </c>
      <c r="H8" s="29">
        <v>7.8240740740740753E-3</v>
      </c>
      <c r="I8" s="11">
        <v>71.599999999999994</v>
      </c>
      <c r="J8" s="8">
        <v>49</v>
      </c>
    </row>
    <row r="9" spans="2:10" ht="13.5" thickBot="1" x14ac:dyDescent="0.25">
      <c r="B9" s="13" t="s">
        <v>16</v>
      </c>
      <c r="C9" s="31">
        <v>1.091435185185185E-2</v>
      </c>
      <c r="D9" s="14">
        <v>59.79</v>
      </c>
      <c r="E9" s="9">
        <v>48</v>
      </c>
      <c r="G9" s="12" t="s">
        <v>14</v>
      </c>
      <c r="H9" s="30">
        <v>7.8935185185185185E-3</v>
      </c>
      <c r="I9" s="11">
        <v>70.97</v>
      </c>
      <c r="J9" s="16">
        <v>48</v>
      </c>
    </row>
    <row r="10" spans="2:10" x14ac:dyDescent="0.2">
      <c r="G10" s="12" t="s">
        <v>66</v>
      </c>
      <c r="H10" s="30">
        <v>9.3749999999999997E-3</v>
      </c>
      <c r="I10" s="11">
        <v>66.48</v>
      </c>
      <c r="J10" s="16">
        <v>47</v>
      </c>
    </row>
    <row r="11" spans="2:10" x14ac:dyDescent="0.2">
      <c r="G11" s="12" t="s">
        <v>63</v>
      </c>
      <c r="H11" s="30">
        <v>9.1550925925925931E-3</v>
      </c>
      <c r="I11" s="11">
        <v>65.95</v>
      </c>
      <c r="J11" s="16">
        <v>46</v>
      </c>
    </row>
    <row r="12" spans="2:10" x14ac:dyDescent="0.2">
      <c r="G12" s="12" t="s">
        <v>17</v>
      </c>
      <c r="H12" s="30">
        <v>9.3055555555555548E-3</v>
      </c>
      <c r="I12" s="11">
        <v>64.89</v>
      </c>
      <c r="J12" s="16">
        <v>45</v>
      </c>
    </row>
    <row r="13" spans="2:10" ht="13.5" thickBot="1" x14ac:dyDescent="0.25">
      <c r="G13" s="13" t="s">
        <v>27</v>
      </c>
      <c r="H13" s="31">
        <v>8.9120370370370378E-3</v>
      </c>
      <c r="I13" s="14">
        <v>62.86</v>
      </c>
      <c r="J13" s="9">
        <v>44</v>
      </c>
    </row>
  </sheetData>
  <sortState xmlns:xlrd2="http://schemas.microsoft.com/office/spreadsheetml/2017/richdata2" ref="G7:I13">
    <sortCondition descending="1" ref="I7:I13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6FE83-9423-40A9-B56B-58560EFE788B}">
  <dimension ref="B1:J12"/>
  <sheetViews>
    <sheetView workbookViewId="0">
      <selection activeCell="F74" sqref="F74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64" t="s">
        <v>19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43649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41" t="s">
        <v>2</v>
      </c>
      <c r="G6" s="10" t="s">
        <v>3</v>
      </c>
      <c r="H6" s="3" t="s">
        <v>1</v>
      </c>
      <c r="I6" s="3" t="s">
        <v>4</v>
      </c>
      <c r="J6" s="41" t="s">
        <v>2</v>
      </c>
    </row>
    <row r="7" spans="2:10" x14ac:dyDescent="0.2">
      <c r="B7" s="12" t="s">
        <v>9</v>
      </c>
      <c r="C7" s="29">
        <v>8.1712962962962963E-3</v>
      </c>
      <c r="D7" s="11">
        <v>76.650000000000006</v>
      </c>
      <c r="E7" s="8">
        <v>50</v>
      </c>
      <c r="G7" s="12" t="s">
        <v>26</v>
      </c>
      <c r="H7" s="29">
        <v>7.3379629629629628E-3</v>
      </c>
      <c r="I7" s="11">
        <v>76.34</v>
      </c>
      <c r="J7" s="8">
        <v>50</v>
      </c>
    </row>
    <row r="8" spans="2:10" x14ac:dyDescent="0.2">
      <c r="B8" s="15" t="s">
        <v>59</v>
      </c>
      <c r="C8" s="30">
        <v>1.0358796296296297E-2</v>
      </c>
      <c r="D8" s="11">
        <v>62.99</v>
      </c>
      <c r="E8" s="16">
        <v>49</v>
      </c>
      <c r="G8" s="12" t="s">
        <v>65</v>
      </c>
      <c r="H8" s="29">
        <v>7.5578703703703702E-3</v>
      </c>
      <c r="I8" s="11">
        <v>74.12</v>
      </c>
      <c r="J8" s="8">
        <v>49</v>
      </c>
    </row>
    <row r="9" spans="2:10" ht="13.5" thickBot="1" x14ac:dyDescent="0.25">
      <c r="B9" s="13" t="s">
        <v>16</v>
      </c>
      <c r="C9" s="31">
        <v>1.0486111111111111E-2</v>
      </c>
      <c r="D9" s="14">
        <v>62.23</v>
      </c>
      <c r="E9" s="9">
        <v>48</v>
      </c>
      <c r="G9" s="15" t="s">
        <v>14</v>
      </c>
      <c r="H9" s="30">
        <v>7.6504629629629631E-3</v>
      </c>
      <c r="I9" s="11">
        <v>73.22</v>
      </c>
      <c r="J9" s="16">
        <v>48</v>
      </c>
    </row>
    <row r="10" spans="2:10" x14ac:dyDescent="0.2">
      <c r="G10" s="12" t="s">
        <v>27</v>
      </c>
      <c r="H10" s="29">
        <v>8.2523148148148148E-3</v>
      </c>
      <c r="I10" s="11">
        <v>67.88</v>
      </c>
      <c r="J10" s="8">
        <v>47</v>
      </c>
    </row>
    <row r="11" spans="2:10" x14ac:dyDescent="0.2">
      <c r="G11" s="12" t="s">
        <v>17</v>
      </c>
      <c r="H11" s="29">
        <v>9.2939814814814812E-3</v>
      </c>
      <c r="I11" s="11">
        <v>64.97</v>
      </c>
      <c r="J11" s="16">
        <v>46</v>
      </c>
    </row>
    <row r="12" spans="2:10" ht="13.5" thickBot="1" x14ac:dyDescent="0.25">
      <c r="G12" s="13" t="s">
        <v>63</v>
      </c>
      <c r="H12" s="31">
        <v>9.5023148148148141E-3</v>
      </c>
      <c r="I12" s="14">
        <v>63.54</v>
      </c>
      <c r="J12" s="9">
        <v>45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14"/>
  <sheetViews>
    <sheetView workbookViewId="0">
      <selection activeCell="G52" sqref="G52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21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43663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9</v>
      </c>
      <c r="C7" s="30">
        <v>8.2523148148148148E-3</v>
      </c>
      <c r="D7" s="11">
        <v>75.900000000000006</v>
      </c>
      <c r="E7" s="16">
        <v>50</v>
      </c>
      <c r="G7" s="12" t="s">
        <v>26</v>
      </c>
      <c r="H7" s="29">
        <v>7.5925925925925926E-3</v>
      </c>
      <c r="I7" s="11">
        <v>73.78</v>
      </c>
      <c r="J7" s="8">
        <v>50</v>
      </c>
    </row>
    <row r="8" spans="2:10" ht="13.5" thickBot="1" x14ac:dyDescent="0.25">
      <c r="B8" s="13" t="s">
        <v>59</v>
      </c>
      <c r="C8" s="31">
        <v>1.0069444444444445E-2</v>
      </c>
      <c r="D8" s="14">
        <v>64.8</v>
      </c>
      <c r="E8" s="9">
        <v>49</v>
      </c>
      <c r="G8" s="12" t="s">
        <v>14</v>
      </c>
      <c r="H8" s="29">
        <v>7.9398148148148145E-3</v>
      </c>
      <c r="I8" s="11">
        <v>70.55</v>
      </c>
      <c r="J8" s="8">
        <v>49</v>
      </c>
    </row>
    <row r="9" spans="2:10" x14ac:dyDescent="0.2">
      <c r="G9" s="12" t="s">
        <v>42</v>
      </c>
      <c r="H9" s="29">
        <v>8.9120370370370378E-3</v>
      </c>
      <c r="I9" s="11">
        <v>69.930000000000007</v>
      </c>
      <c r="J9" s="8">
        <v>48</v>
      </c>
    </row>
    <row r="10" spans="2:10" x14ac:dyDescent="0.2">
      <c r="G10" s="12" t="s">
        <v>27</v>
      </c>
      <c r="H10" s="30">
        <v>8.2291666666666659E-3</v>
      </c>
      <c r="I10" s="11">
        <v>68.069999999999993</v>
      </c>
      <c r="J10" s="16">
        <v>47</v>
      </c>
    </row>
    <row r="11" spans="2:10" x14ac:dyDescent="0.2">
      <c r="G11" s="12" t="s">
        <v>41</v>
      </c>
      <c r="H11" s="30">
        <v>9.3171296296296283E-3</v>
      </c>
      <c r="I11" s="11">
        <v>66.89</v>
      </c>
      <c r="J11" s="16">
        <v>46</v>
      </c>
    </row>
    <row r="12" spans="2:10" x14ac:dyDescent="0.2">
      <c r="G12" s="12" t="s">
        <v>63</v>
      </c>
      <c r="H12" s="30">
        <v>9.479166666666667E-3</v>
      </c>
      <c r="I12" s="11">
        <v>63.7</v>
      </c>
      <c r="J12" s="16">
        <v>45</v>
      </c>
    </row>
    <row r="13" spans="2:10" x14ac:dyDescent="0.2">
      <c r="G13" s="12" t="s">
        <v>43</v>
      </c>
      <c r="H13" s="30">
        <v>1.0717592592592593E-2</v>
      </c>
      <c r="I13" s="11">
        <v>58.15</v>
      </c>
      <c r="J13" s="16">
        <v>44</v>
      </c>
    </row>
    <row r="14" spans="2:10" ht="13.5" thickBot="1" x14ac:dyDescent="0.25">
      <c r="G14" s="13" t="s">
        <v>70</v>
      </c>
      <c r="H14" s="31">
        <v>1.1157407407407408E-2</v>
      </c>
      <c r="I14" s="14">
        <v>52.61</v>
      </c>
      <c r="J14" s="9">
        <v>43</v>
      </c>
    </row>
  </sheetData>
  <sortState xmlns:xlrd2="http://schemas.microsoft.com/office/spreadsheetml/2017/richdata2" ref="G7:I14">
    <sortCondition descending="1" ref="I7:I14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0"/>
  <sheetViews>
    <sheetView workbookViewId="0">
      <selection activeCell="G51" sqref="G51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22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43677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9</v>
      </c>
      <c r="C7" s="29">
        <v>8.6921296296296295E-3</v>
      </c>
      <c r="D7" s="11">
        <v>75.069999999999993</v>
      </c>
      <c r="E7" s="8">
        <v>50</v>
      </c>
      <c r="G7" s="12" t="s">
        <v>26</v>
      </c>
      <c r="H7" s="29">
        <v>7.4074074074074077E-3</v>
      </c>
      <c r="I7" s="11">
        <v>75.63</v>
      </c>
      <c r="J7" s="8">
        <v>50</v>
      </c>
    </row>
    <row r="8" spans="2:10" ht="13.5" thickBot="1" x14ac:dyDescent="0.25">
      <c r="B8" s="13" t="s">
        <v>16</v>
      </c>
      <c r="C8" s="31">
        <v>1.0578703703703703E-2</v>
      </c>
      <c r="D8" s="14">
        <v>61.68</v>
      </c>
      <c r="E8" s="9">
        <v>49</v>
      </c>
      <c r="G8" s="12" t="s">
        <v>65</v>
      </c>
      <c r="H8" s="29">
        <v>8.0092592592592594E-3</v>
      </c>
      <c r="I8" s="11">
        <v>69.94</v>
      </c>
      <c r="J8" s="16">
        <v>49</v>
      </c>
    </row>
    <row r="9" spans="2:10" x14ac:dyDescent="0.2">
      <c r="G9" s="15" t="s">
        <v>14</v>
      </c>
      <c r="H9" s="30">
        <v>8.2638888888888883E-3</v>
      </c>
      <c r="I9" s="11">
        <v>67.790000000000006</v>
      </c>
      <c r="J9" s="16">
        <v>48</v>
      </c>
    </row>
    <row r="10" spans="2:10" ht="13.5" thickBot="1" x14ac:dyDescent="0.25">
      <c r="G10" s="13" t="s">
        <v>64</v>
      </c>
      <c r="H10" s="31">
        <v>9.5138888888888894E-3</v>
      </c>
      <c r="I10" s="14">
        <v>63.47</v>
      </c>
      <c r="J10" s="9">
        <v>47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10"/>
  <sheetViews>
    <sheetView workbookViewId="0">
      <selection activeCell="F42" sqref="F42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23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43681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ht="13.5" thickBot="1" x14ac:dyDescent="0.25">
      <c r="B7" s="13" t="s">
        <v>16</v>
      </c>
      <c r="C7" s="31">
        <v>6.3888888888888893E-3</v>
      </c>
      <c r="D7" s="14">
        <v>65.489999999999995</v>
      </c>
      <c r="E7" s="9">
        <v>50</v>
      </c>
      <c r="G7" s="12" t="s">
        <v>26</v>
      </c>
      <c r="H7" s="29">
        <v>4.6759259259259263E-3</v>
      </c>
      <c r="I7" s="11">
        <v>77.099999999999994</v>
      </c>
      <c r="J7" s="8">
        <v>50</v>
      </c>
    </row>
    <row r="8" spans="2:10" x14ac:dyDescent="0.2">
      <c r="G8" s="12" t="s">
        <v>43</v>
      </c>
      <c r="H8" s="29">
        <v>6.7129629629629631E-3</v>
      </c>
      <c r="I8" s="11">
        <v>59.76</v>
      </c>
      <c r="J8" s="8">
        <v>49</v>
      </c>
    </row>
    <row r="9" spans="2:10" x14ac:dyDescent="0.2">
      <c r="G9" s="47" t="s">
        <v>29</v>
      </c>
      <c r="H9" s="48">
        <v>7.2453703703703708E-3</v>
      </c>
      <c r="I9" s="49">
        <v>49.76</v>
      </c>
      <c r="J9" s="50">
        <v>48</v>
      </c>
    </row>
    <row r="10" spans="2:10" ht="13.5" thickBot="1" x14ac:dyDescent="0.25">
      <c r="G10" s="13" t="s">
        <v>28</v>
      </c>
      <c r="H10" s="31">
        <v>7.9976851851851858E-3</v>
      </c>
      <c r="I10" s="14">
        <v>43.52</v>
      </c>
      <c r="J10" s="9">
        <v>47</v>
      </c>
    </row>
  </sheetData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10"/>
  <sheetViews>
    <sheetView workbookViewId="0">
      <selection activeCell="C55" sqref="C55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24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43729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x14ac:dyDescent="0.2">
      <c r="B7" s="12" t="s">
        <v>59</v>
      </c>
      <c r="C7" s="29">
        <v>1.726851851851852E-2</v>
      </c>
      <c r="D7" s="11">
        <v>66.89</v>
      </c>
      <c r="E7" s="8">
        <v>50</v>
      </c>
      <c r="G7" s="12" t="s">
        <v>26</v>
      </c>
      <c r="H7" s="29" t="s">
        <v>71</v>
      </c>
      <c r="I7" s="11">
        <v>73.489999999999995</v>
      </c>
      <c r="J7" s="8">
        <v>50</v>
      </c>
    </row>
    <row r="8" spans="2:10" ht="13.5" thickBot="1" x14ac:dyDescent="0.25">
      <c r="B8" s="13" t="s">
        <v>16</v>
      </c>
      <c r="C8" s="31">
        <v>1.8414351851851852E-2</v>
      </c>
      <c r="D8" s="14">
        <v>61.41</v>
      </c>
      <c r="E8" s="9">
        <v>49</v>
      </c>
      <c r="G8" s="12" t="s">
        <v>14</v>
      </c>
      <c r="H8" s="29" t="s">
        <v>72</v>
      </c>
      <c r="I8" s="11">
        <v>67.86</v>
      </c>
      <c r="J8" s="8">
        <v>49</v>
      </c>
    </row>
    <row r="9" spans="2:10" x14ac:dyDescent="0.2">
      <c r="G9" s="15" t="s">
        <v>27</v>
      </c>
      <c r="H9" s="30" t="s">
        <v>73</v>
      </c>
      <c r="I9" s="11">
        <v>63.18</v>
      </c>
      <c r="J9" s="16">
        <v>48</v>
      </c>
    </row>
    <row r="10" spans="2:10" ht="13.5" thickBot="1" x14ac:dyDescent="0.25">
      <c r="G10" s="13" t="s">
        <v>63</v>
      </c>
      <c r="H10" s="31" t="s">
        <v>74</v>
      </c>
      <c r="I10" s="14">
        <v>62.73</v>
      </c>
      <c r="J10" s="9">
        <v>47</v>
      </c>
    </row>
  </sheetData>
  <sortState xmlns:xlrd2="http://schemas.microsoft.com/office/spreadsheetml/2017/richdata2" ref="G7:I10">
    <sortCondition descending="1" ref="I7:I10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J11"/>
  <sheetViews>
    <sheetView workbookViewId="0">
      <selection activeCell="G83" sqref="G83"/>
    </sheetView>
  </sheetViews>
  <sheetFormatPr defaultRowHeight="12.75" x14ac:dyDescent="0.2"/>
  <cols>
    <col min="2" max="2" width="20.85546875" customWidth="1"/>
    <col min="3" max="3" width="9.140625" style="5" customWidth="1"/>
    <col min="4" max="4" width="9.140625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25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43751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7" t="s">
        <v>2</v>
      </c>
      <c r="G6" s="10" t="s">
        <v>3</v>
      </c>
      <c r="H6" s="3" t="s">
        <v>1</v>
      </c>
      <c r="I6" s="3" t="s">
        <v>4</v>
      </c>
      <c r="J6" s="37" t="s">
        <v>2</v>
      </c>
    </row>
    <row r="7" spans="2:10" ht="13.5" thickBot="1" x14ac:dyDescent="0.25">
      <c r="B7" s="13" t="s">
        <v>16</v>
      </c>
      <c r="C7" s="31">
        <v>1.8576388888888889E-2</v>
      </c>
      <c r="D7" s="14">
        <v>60.86</v>
      </c>
      <c r="E7" s="9">
        <v>50</v>
      </c>
      <c r="G7" s="12" t="s">
        <v>14</v>
      </c>
      <c r="H7" s="29">
        <v>1.3645833333333331E-2</v>
      </c>
      <c r="I7" s="11">
        <v>72.209999999999994</v>
      </c>
      <c r="J7" s="8">
        <v>50</v>
      </c>
    </row>
    <row r="8" spans="2:10" x14ac:dyDescent="0.2">
      <c r="G8" s="12" t="s">
        <v>64</v>
      </c>
      <c r="H8" s="29">
        <v>1.5358796296296296E-2</v>
      </c>
      <c r="I8" s="11">
        <v>67.239999999999995</v>
      </c>
      <c r="J8" s="8">
        <v>49</v>
      </c>
    </row>
    <row r="9" spans="2:10" x14ac:dyDescent="0.2">
      <c r="G9" s="15" t="s">
        <v>27</v>
      </c>
      <c r="H9" s="30">
        <v>1.4791666666666668E-2</v>
      </c>
      <c r="I9" s="40">
        <v>65.36</v>
      </c>
      <c r="J9" s="16">
        <v>48</v>
      </c>
    </row>
    <row r="10" spans="2:10" x14ac:dyDescent="0.2">
      <c r="G10" s="15" t="s">
        <v>29</v>
      </c>
      <c r="H10" s="30">
        <v>2.1215277777777777E-2</v>
      </c>
      <c r="I10" s="40">
        <v>46.45</v>
      </c>
      <c r="J10" s="16">
        <v>47</v>
      </c>
    </row>
    <row r="11" spans="2:10" ht="13.5" thickBot="1" x14ac:dyDescent="0.25">
      <c r="G11" s="13" t="s">
        <v>28</v>
      </c>
      <c r="H11" s="31">
        <v>2.4537037037037038E-2</v>
      </c>
      <c r="I11" s="14">
        <v>38.76</v>
      </c>
      <c r="J11" s="9">
        <v>46</v>
      </c>
    </row>
  </sheetData>
  <sortState xmlns:xlrd2="http://schemas.microsoft.com/office/spreadsheetml/2017/richdata2" ref="G7:I11">
    <sortCondition descending="1" ref="I7:I11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A7C1-F048-41F3-8AD2-39BA7750B73E}">
  <dimension ref="B1:J10"/>
  <sheetViews>
    <sheetView workbookViewId="0">
      <selection activeCell="G16" sqref="G16"/>
    </sheetView>
  </sheetViews>
  <sheetFormatPr defaultRowHeight="12.75" x14ac:dyDescent="0.2"/>
  <cols>
    <col min="2" max="2" width="20.85546875" customWidth="1"/>
    <col min="3" max="3" width="9.140625" style="5" customWidth="1"/>
    <col min="4" max="4" width="9" style="5"/>
    <col min="7" max="7" width="21.85546875" customWidth="1"/>
  </cols>
  <sheetData>
    <row r="1" spans="2:10" ht="13.5" thickBot="1" x14ac:dyDescent="0.25"/>
    <row r="2" spans="2:10" ht="15.75" customHeight="1" x14ac:dyDescent="0.25">
      <c r="B2" s="1"/>
      <c r="C2" s="1"/>
      <c r="D2" s="58" t="s">
        <v>69</v>
      </c>
      <c r="E2" s="59"/>
      <c r="F2" s="59"/>
      <c r="G2" s="59"/>
      <c r="H2" s="60"/>
    </row>
    <row r="3" spans="2:10" ht="13.5" customHeight="1" thickBot="1" x14ac:dyDescent="0.3">
      <c r="B3" s="4"/>
      <c r="C3" s="4"/>
      <c r="D3" s="61">
        <v>43778</v>
      </c>
      <c r="E3" s="62"/>
      <c r="F3" s="62"/>
      <c r="G3" s="62"/>
      <c r="H3" s="63"/>
    </row>
    <row r="4" spans="2:10" ht="13.5" thickBot="1" x14ac:dyDescent="0.25"/>
    <row r="5" spans="2:10" ht="13.5" thickBot="1" x14ac:dyDescent="0.25">
      <c r="B5" s="55" t="s">
        <v>13</v>
      </c>
      <c r="C5" s="56"/>
      <c r="D5" s="56"/>
      <c r="E5" s="57"/>
      <c r="G5" s="55" t="s">
        <v>12</v>
      </c>
      <c r="H5" s="56"/>
      <c r="I5" s="56"/>
      <c r="J5" s="57"/>
    </row>
    <row r="6" spans="2:10" ht="13.5" thickBot="1" x14ac:dyDescent="0.25">
      <c r="B6" s="10" t="s">
        <v>3</v>
      </c>
      <c r="C6" s="3" t="s">
        <v>1</v>
      </c>
      <c r="D6" s="3" t="s">
        <v>4</v>
      </c>
      <c r="E6" s="38" t="s">
        <v>2</v>
      </c>
      <c r="G6" s="10" t="s">
        <v>3</v>
      </c>
      <c r="H6" s="3" t="s">
        <v>1</v>
      </c>
      <c r="I6" s="3" t="s">
        <v>4</v>
      </c>
      <c r="J6" s="38" t="s">
        <v>2</v>
      </c>
    </row>
    <row r="7" spans="2:10" x14ac:dyDescent="0.2">
      <c r="B7" s="12"/>
      <c r="C7" s="29"/>
      <c r="D7" s="11"/>
      <c r="E7" s="8"/>
      <c r="G7" s="12"/>
      <c r="H7" s="29"/>
      <c r="I7" s="11"/>
      <c r="J7" s="8"/>
    </row>
    <row r="8" spans="2:10" x14ac:dyDescent="0.2">
      <c r="B8" s="15"/>
      <c r="C8" s="42"/>
      <c r="D8" s="40"/>
      <c r="E8" s="16"/>
      <c r="G8" s="12"/>
      <c r="H8" s="29"/>
      <c r="I8" s="40"/>
      <c r="J8" s="16"/>
    </row>
    <row r="9" spans="2:10" x14ac:dyDescent="0.2">
      <c r="B9" s="15"/>
      <c r="C9" s="42"/>
      <c r="D9" s="40"/>
      <c r="E9" s="16"/>
      <c r="G9" s="15"/>
      <c r="H9" s="30"/>
      <c r="I9" s="40"/>
      <c r="J9" s="16"/>
    </row>
    <row r="10" spans="2:10" ht="13.5" thickBot="1" x14ac:dyDescent="0.25">
      <c r="B10" s="13"/>
      <c r="C10" s="43"/>
      <c r="D10" s="14"/>
      <c r="E10" s="9"/>
      <c r="G10" s="13"/>
      <c r="H10" s="31"/>
      <c r="I10" s="14"/>
      <c r="J10" s="9"/>
    </row>
  </sheetData>
  <sortState xmlns:xlrd2="http://schemas.microsoft.com/office/spreadsheetml/2017/richdata2" ref="B7:D10">
    <sortCondition descending="1" ref="D7:D10"/>
  </sortState>
  <mergeCells count="4">
    <mergeCell ref="D2:H2"/>
    <mergeCell ref="D3:H3"/>
    <mergeCell ref="B5:E5"/>
    <mergeCell ref="G5:J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Championship positions</vt:lpstr>
      <vt:lpstr>Bourne Rotary 3k</vt:lpstr>
      <vt:lpstr>Langtoft 3k</vt:lpstr>
      <vt:lpstr>Little Bytham Farm Run</vt:lpstr>
      <vt:lpstr>PGP 3k (Ferry Meadows)</vt:lpstr>
      <vt:lpstr>PGP 3k (Eye)</vt:lpstr>
      <vt:lpstr>PGP 3k (Ferry Meadows) </vt:lpstr>
      <vt:lpstr>PGP 3k (Stamford)</vt:lpstr>
      <vt:lpstr>PGP 3k (Werrington)</vt:lpstr>
      <vt:lpstr>RR Fun Run 2k  (St Neots)</vt:lpstr>
      <vt:lpstr>Parkrun 5k (Rutland Water)</vt:lpstr>
      <vt:lpstr>Anna's Hope Fun Run 5k</vt:lpstr>
      <vt:lpstr>Parkrun 5k (Peterborough)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Alibobs</dc:creator>
  <cp:lastModifiedBy>Andrew Wade</cp:lastModifiedBy>
  <cp:lastPrinted>2011-05-02T17:13:13Z</cp:lastPrinted>
  <dcterms:created xsi:type="dcterms:W3CDTF">2006-03-20T08:50:17Z</dcterms:created>
  <dcterms:modified xsi:type="dcterms:W3CDTF">2019-10-14T06:43:18Z</dcterms:modified>
</cp:coreProperties>
</file>